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98" firstSheet="4" activeTab="4"/>
  </bookViews>
  <sheets>
    <sheet name="000000" sheetId="89" state="veryHidden" r:id="rId1"/>
    <sheet name="短期投资汇总" sheetId="9" state="hidden" r:id="rId2"/>
    <sheet name="存货汇总" sheetId="19" state="hidden" r:id="rId3"/>
    <sheet name="长期投资汇总" sheetId="38" state="hidden" r:id="rId4"/>
    <sheet name="机器设备" sheetId="46" r:id="rId5"/>
    <sheet name="湖北阳新娲石建材工地" sheetId="90" r:id="rId6"/>
    <sheet name="总公司" sheetId="91" r:id="rId7"/>
    <sheet name="广东南雄项目工地" sheetId="92" r:id="rId8"/>
    <sheet name="广东春谭" sheetId="93" r:id="rId9"/>
    <sheet name="四川康定" sheetId="94" r:id="rId10"/>
    <sheet name="辽宁辽塔" sheetId="95" r:id="rId11"/>
    <sheet name="新疆东湖" sheetId="96" r:id="rId12"/>
    <sheet name="贵州忠诚" sheetId="97" r:id="rId13"/>
    <sheet name="湖北阳新娲石" sheetId="98" r:id="rId14"/>
    <sheet name="湖南印山" sheetId="99" r:id="rId15"/>
    <sheet name="江西印山" sheetId="100" r:id="rId16"/>
    <sheet name="南方金属结构分公司" sheetId="101" r:id="rId17"/>
    <sheet name="车辆" sheetId="47" r:id="rId18"/>
    <sheet name="电子设备" sheetId="81" r:id="rId19"/>
    <sheet name="固定资产汇总" sheetId="42" state="hidden" r:id="rId20"/>
    <sheet name="流动负债汇总" sheetId="59" state="hidden" r:id="rId21"/>
    <sheet name="长期负债汇总" sheetId="74" state="hidden" r:id="rId22"/>
  </sheets>
  <definedNames>
    <definedName name="_xlnm._FilterDatabase" localSheetId="4" hidden="1">机器设备!$A$7:$Q$445</definedName>
    <definedName name="_xlnm.Print_Area" localSheetId="17">车辆!$A$1:$P$22</definedName>
    <definedName name="_xlnm.Print_Area" localSheetId="18">电子设备!$A$1:$P$84</definedName>
    <definedName name="_xlnm.Print_Area" localSheetId="4">机器设备!$A$1:$Q$445</definedName>
    <definedName name="_xlnm.Print_Titles" localSheetId="17">车辆!$1:$6</definedName>
    <definedName name="_xlnm.Print_Titles" localSheetId="18">电子设备!$1:$6</definedName>
    <definedName name="_xlnm.Print_Titles" localSheetId="19">固定资产汇总!$1:$8</definedName>
    <definedName name="_xlnm.Print_Titles" localSheetId="4">机器设备!$1:$7</definedName>
  </definedNames>
  <calcPr calcId="144525" fullPrecision="0"/>
</workbook>
</file>

<file path=xl/sharedStrings.xml><?xml version="1.0" encoding="utf-8"?>
<sst xmlns="http://schemas.openxmlformats.org/spreadsheetml/2006/main" count="463">
  <si>
    <t xml:space="preserve"> 短期投资清查评估汇总表   </t>
  </si>
  <si>
    <t xml:space="preserve"> 金额单位：人民币元</t>
  </si>
  <si>
    <t>编号</t>
  </si>
  <si>
    <t>科目名称</t>
  </si>
  <si>
    <t>帐面价值</t>
  </si>
  <si>
    <t>调整后帐面值</t>
  </si>
  <si>
    <t>评估价值</t>
  </si>
  <si>
    <t>增值额</t>
  </si>
  <si>
    <t>增值率%</t>
  </si>
  <si>
    <t>短期投资—股票投资</t>
  </si>
  <si>
    <t>短期投资—债券投资</t>
  </si>
  <si>
    <t>短期投资合计</t>
  </si>
  <si>
    <t xml:space="preserve">  减：短期投资跌价准备</t>
  </si>
  <si>
    <t>短期投资净额</t>
  </si>
  <si>
    <r>
      <rPr>
        <sz val="22"/>
        <rFont val="黑体"/>
        <charset val="134"/>
      </rPr>
      <t>存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货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清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查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评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估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汇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总</t>
    </r>
    <r>
      <rPr>
        <sz val="22"/>
        <rFont val="Times New Roman"/>
        <charset val="134"/>
      </rPr>
      <t xml:space="preserve"> </t>
    </r>
    <r>
      <rPr>
        <sz val="22"/>
        <rFont val="黑体"/>
        <charset val="134"/>
      </rPr>
      <t>表</t>
    </r>
  </si>
  <si>
    <t>金额单位：元</t>
  </si>
  <si>
    <t xml:space="preserve">  帐 面 价 值</t>
  </si>
  <si>
    <t>原材料</t>
  </si>
  <si>
    <t>材料采购</t>
  </si>
  <si>
    <t>材料成本差异</t>
  </si>
  <si>
    <t>包装物</t>
  </si>
  <si>
    <t>在库低值易耗品</t>
  </si>
  <si>
    <t>在用低值易耗品</t>
  </si>
  <si>
    <t>半成品</t>
  </si>
  <si>
    <t>产成品</t>
  </si>
  <si>
    <t>库存商品</t>
  </si>
  <si>
    <t>工程施工</t>
  </si>
  <si>
    <t>分期收款发出商品</t>
  </si>
  <si>
    <t>委托加工材料</t>
  </si>
  <si>
    <t>委托代销商品</t>
  </si>
  <si>
    <t>受托代销商品</t>
  </si>
  <si>
    <t>存货合计</t>
  </si>
  <si>
    <t xml:space="preserve">    减：存货跌价准备</t>
  </si>
  <si>
    <t xml:space="preserve">存货净额 </t>
  </si>
  <si>
    <t>长期投资清查评估汇总表</t>
  </si>
  <si>
    <t>长期投资—股票投资</t>
  </si>
  <si>
    <t>长期投资—债券投资</t>
  </si>
  <si>
    <t>长期投资—其他投资</t>
  </si>
  <si>
    <t xml:space="preserve">  长期投资合计</t>
  </si>
  <si>
    <t xml:space="preserve">    减：长期投资减值准备</t>
  </si>
  <si>
    <t xml:space="preserve">  长期投资净值</t>
  </si>
  <si>
    <t>固定资产——机器设备评估明细表</t>
  </si>
  <si>
    <t>表4-6-4</t>
  </si>
  <si>
    <t>金额单位：人民币元</t>
  </si>
  <si>
    <t>序号</t>
  </si>
  <si>
    <t>设备编号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</si>
  <si>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</si>
  <si>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</si>
  <si>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</si>
  <si>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</si>
  <si>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</si>
  <si>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</si>
  <si>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</si>
  <si>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 xml:space="preserve">评 估 价 值 </t>
  </si>
  <si>
    <t>备注</t>
  </si>
  <si>
    <t>原值</t>
  </si>
  <si>
    <t>净值</t>
  </si>
  <si>
    <t>成新率</t>
  </si>
  <si>
    <t>湖北阳新娲石建材工地：</t>
  </si>
  <si>
    <t>焊机</t>
  </si>
  <si>
    <t>台</t>
  </si>
  <si>
    <t>卷扬机</t>
  </si>
  <si>
    <t>3T</t>
  </si>
  <si>
    <t>5T</t>
  </si>
  <si>
    <t>手拉葫芦</t>
  </si>
  <si>
    <t>10T</t>
  </si>
  <si>
    <t>2T</t>
  </si>
  <si>
    <t>电锤</t>
  </si>
  <si>
    <t>液压千斤顶</t>
  </si>
  <si>
    <t>50T</t>
  </si>
  <si>
    <t>32T</t>
  </si>
  <si>
    <t>机械千斤顶</t>
  </si>
  <si>
    <t>16T</t>
  </si>
  <si>
    <t>框式水平尺</t>
  </si>
  <si>
    <t>配电柜</t>
  </si>
  <si>
    <t>个</t>
  </si>
  <si>
    <t>配电箱</t>
  </si>
  <si>
    <r>
      <rPr>
        <sz val="11"/>
        <rFont val="Arial"/>
        <charset val="134"/>
      </rPr>
      <t>32T</t>
    </r>
    <r>
      <rPr>
        <sz val="11"/>
        <rFont val="楷体_GB2312"/>
        <charset val="134"/>
      </rPr>
      <t>、</t>
    </r>
    <r>
      <rPr>
        <sz val="11"/>
        <rFont val="Arial"/>
        <charset val="134"/>
      </rPr>
      <t>60T</t>
    </r>
  </si>
  <si>
    <t>总公司：</t>
  </si>
  <si>
    <t>龙门吊</t>
  </si>
  <si>
    <t>交流电焊机</t>
  </si>
  <si>
    <t>直流电焊机</t>
  </si>
  <si>
    <t>小</t>
  </si>
  <si>
    <t>二保电焊机</t>
  </si>
  <si>
    <t>埋弧电焊机</t>
  </si>
  <si>
    <t>等离子焊机</t>
  </si>
  <si>
    <t>卷板机</t>
  </si>
  <si>
    <t>15-25*2000</t>
  </si>
  <si>
    <t>10*1800</t>
  </si>
  <si>
    <t>1-3T</t>
  </si>
  <si>
    <t>经纬仪</t>
  </si>
  <si>
    <r>
      <rPr>
        <sz val="11"/>
        <rFont val="Arial"/>
        <charset val="134"/>
      </rPr>
      <t>水准仪</t>
    </r>
    <r>
      <rPr>
        <sz val="11"/>
        <rFont val="Arial"/>
        <charset val="134"/>
      </rPr>
      <t xml:space="preserve"> </t>
    </r>
  </si>
  <si>
    <t>探伤仪</t>
  </si>
  <si>
    <t>空压机</t>
  </si>
  <si>
    <r>
      <rPr>
        <sz val="11"/>
        <rFont val="Arial"/>
        <charset val="134"/>
      </rPr>
      <t>63</t>
    </r>
    <r>
      <rPr>
        <sz val="11"/>
        <rFont val="楷体_GB2312"/>
        <charset val="134"/>
      </rPr>
      <t>带杀罐，储气罐</t>
    </r>
  </si>
  <si>
    <t>储气罐</t>
  </si>
  <si>
    <t>打码机</t>
  </si>
  <si>
    <t>扭剪扳手</t>
  </si>
  <si>
    <t>磁力钻</t>
  </si>
  <si>
    <t>硫化机</t>
  </si>
  <si>
    <t>校直机</t>
  </si>
  <si>
    <t>电动扭力扳手</t>
  </si>
  <si>
    <t>液压弯管器</t>
  </si>
  <si>
    <t>200t</t>
  </si>
  <si>
    <t>100t</t>
  </si>
  <si>
    <t>8T-50T</t>
  </si>
  <si>
    <t>8T-32t</t>
  </si>
  <si>
    <t>50t</t>
  </si>
  <si>
    <t>20T</t>
  </si>
  <si>
    <t>烘箱</t>
  </si>
  <si>
    <t>角磨机</t>
  </si>
  <si>
    <t>搅拌机</t>
  </si>
  <si>
    <t>框式水平仪</t>
  </si>
  <si>
    <t>条式水平仪</t>
  </si>
  <si>
    <t>电动导丝机</t>
  </si>
  <si>
    <t>1/2"-3"</t>
  </si>
  <si>
    <t>半自动割刀</t>
  </si>
  <si>
    <t>台式砂轮机</t>
  </si>
  <si>
    <t>电动扳手</t>
  </si>
  <si>
    <t>手电钻</t>
  </si>
  <si>
    <t>扭力扳手</t>
  </si>
  <si>
    <t>钢板夹</t>
  </si>
  <si>
    <t>木工台锯，刨木机</t>
  </si>
  <si>
    <t>龙门钳</t>
  </si>
  <si>
    <t>行走小车</t>
  </si>
  <si>
    <t>电磨</t>
  </si>
  <si>
    <t>叉车</t>
  </si>
  <si>
    <t>振动电机</t>
  </si>
  <si>
    <t>电动坡口机</t>
  </si>
  <si>
    <t>手动扳丝机</t>
  </si>
  <si>
    <t>1-2"-2</t>
  </si>
  <si>
    <t>4"</t>
  </si>
  <si>
    <t>手摇抽油泵</t>
  </si>
  <si>
    <t>潜水泵</t>
  </si>
  <si>
    <t>柴油发电机</t>
  </si>
  <si>
    <t>鼓风机</t>
  </si>
  <si>
    <t>摇臂钻床</t>
  </si>
  <si>
    <r>
      <rPr>
        <sz val="11"/>
        <rFont val="Arial"/>
        <charset val="134"/>
      </rPr>
      <t>Z35</t>
    </r>
    <r>
      <rPr>
        <sz val="11"/>
        <rFont val="楷体_GB2312"/>
        <charset val="134"/>
      </rPr>
      <t>、</t>
    </r>
    <r>
      <rPr>
        <sz val="11"/>
        <rFont val="Arial"/>
        <charset val="134"/>
      </rPr>
      <t>50mm</t>
    </r>
  </si>
  <si>
    <r>
      <rPr>
        <sz val="11"/>
        <rFont val="Arial"/>
        <charset val="134"/>
      </rPr>
      <t>ZY3725</t>
    </r>
    <r>
      <rPr>
        <sz val="11"/>
        <rFont val="楷体_GB2312"/>
        <charset val="134"/>
      </rPr>
      <t>、</t>
    </r>
    <r>
      <rPr>
        <sz val="11"/>
        <rFont val="Arial"/>
        <charset val="134"/>
      </rPr>
      <t>25mm</t>
    </r>
  </si>
  <si>
    <t>Z3132/32mm</t>
  </si>
  <si>
    <t>试压泵</t>
  </si>
  <si>
    <t>切割机</t>
  </si>
  <si>
    <t>二相</t>
  </si>
  <si>
    <t>三相</t>
  </si>
  <si>
    <t>发电机</t>
  </si>
  <si>
    <t>大</t>
  </si>
  <si>
    <t>电机</t>
  </si>
  <si>
    <t>大八相滑子</t>
  </si>
  <si>
    <t>电动千斤顶</t>
  </si>
  <si>
    <t>保险柜</t>
  </si>
  <si>
    <t>锅炉</t>
  </si>
  <si>
    <t>蒸饭器</t>
  </si>
  <si>
    <t>冰柜</t>
  </si>
  <si>
    <t>水泵</t>
  </si>
  <si>
    <t>压线钳</t>
  </si>
  <si>
    <t>套</t>
  </si>
  <si>
    <t>广东南雄项目工地：</t>
  </si>
  <si>
    <t>机头</t>
  </si>
  <si>
    <t>砌砖机</t>
  </si>
  <si>
    <t>液压弯管机</t>
  </si>
  <si>
    <t>8-50t</t>
  </si>
  <si>
    <t>8-32t</t>
  </si>
  <si>
    <t>1/2"-2"</t>
  </si>
  <si>
    <t>送丝机头</t>
  </si>
  <si>
    <t>绞肉机</t>
  </si>
  <si>
    <t>广东春谭：</t>
  </si>
  <si>
    <t>手提</t>
  </si>
  <si>
    <t>四川康定：</t>
  </si>
  <si>
    <t>辽宁辽塔</t>
  </si>
  <si>
    <t>200T</t>
  </si>
  <si>
    <t>新疆东湖</t>
  </si>
  <si>
    <t>贵州忠诚：</t>
  </si>
  <si>
    <t>8-32T</t>
  </si>
  <si>
    <t>蒸饭柜</t>
  </si>
  <si>
    <t>湖北阳新娲石：</t>
  </si>
  <si>
    <t>湖南印山：</t>
  </si>
  <si>
    <t xml:space="preserve"> </t>
  </si>
  <si>
    <t>2009-9-31</t>
  </si>
  <si>
    <t>江西印山：</t>
  </si>
  <si>
    <t>2010-2-28</t>
  </si>
  <si>
    <t>南方金属结构分公司：</t>
  </si>
  <si>
    <t>拉力器</t>
  </si>
  <si>
    <t>电动扳手（扭力）</t>
  </si>
  <si>
    <t>坡口机</t>
  </si>
  <si>
    <t>焊条烘箱</t>
  </si>
  <si>
    <t>公丝器</t>
  </si>
  <si>
    <t>盒</t>
  </si>
  <si>
    <t>手动公丝</t>
  </si>
  <si>
    <t>控制箱</t>
  </si>
  <si>
    <t>断线钳</t>
  </si>
  <si>
    <t>铆钉枪</t>
  </si>
  <si>
    <t>玻璃抢</t>
  </si>
  <si>
    <t>订书机</t>
  </si>
  <si>
    <t>磁力表座</t>
  </si>
  <si>
    <t>打气泵</t>
  </si>
  <si>
    <t>打气筒</t>
  </si>
  <si>
    <t>把</t>
  </si>
  <si>
    <t>管子钳</t>
  </si>
  <si>
    <t>手动套丝器</t>
  </si>
  <si>
    <t>手动管制割刀</t>
  </si>
  <si>
    <t>焊条保温桶</t>
  </si>
  <si>
    <t>油漆喷枪</t>
  </si>
  <si>
    <t>手动弯管器</t>
  </si>
  <si>
    <t>电动振动器</t>
  </si>
  <si>
    <t>经纬仪脚架</t>
  </si>
  <si>
    <t>进口电器设备</t>
  </si>
  <si>
    <t>龙门吊开关</t>
  </si>
  <si>
    <t>电动工具</t>
  </si>
  <si>
    <t>扩孔器</t>
  </si>
  <si>
    <t>测温仪</t>
  </si>
  <si>
    <t>压力表</t>
  </si>
  <si>
    <t>只</t>
  </si>
  <si>
    <t>直流电位差力计</t>
  </si>
  <si>
    <t>全自动交流稳压台</t>
  </si>
  <si>
    <t>速度控制器</t>
  </si>
  <si>
    <t>直流焊机</t>
  </si>
  <si>
    <t>磁力表</t>
  </si>
  <si>
    <t>漏电断路器</t>
  </si>
  <si>
    <t>100A</t>
  </si>
  <si>
    <t>电流互感器</t>
  </si>
  <si>
    <t>250A</t>
  </si>
  <si>
    <t>交流接触器</t>
  </si>
  <si>
    <t>电表</t>
  </si>
  <si>
    <t>电动操控器</t>
  </si>
  <si>
    <t>电子显示器</t>
  </si>
  <si>
    <t>镝灯出法强</t>
  </si>
  <si>
    <t>龙门标遥控器</t>
  </si>
  <si>
    <t>起重线纬器</t>
  </si>
  <si>
    <t>电器互感器</t>
  </si>
  <si>
    <t>真空泵</t>
  </si>
  <si>
    <t>焊机保护器</t>
  </si>
  <si>
    <t>经纬仪激光</t>
  </si>
  <si>
    <t>热割过载继电器</t>
  </si>
  <si>
    <t>位置定位器</t>
  </si>
  <si>
    <t>伺服放大器</t>
  </si>
  <si>
    <t>断路器</t>
  </si>
  <si>
    <t>可控硅电磁振动割辽机</t>
  </si>
  <si>
    <t>电动玻璃升降器</t>
  </si>
  <si>
    <t>多露温度座器</t>
  </si>
  <si>
    <t>电动切割机</t>
  </si>
  <si>
    <t>保焊枪</t>
  </si>
  <si>
    <t>等离子切割枪</t>
  </si>
  <si>
    <t>埋弧焊枪</t>
  </si>
  <si>
    <t>电控箱</t>
  </si>
  <si>
    <t>钳形表电流表</t>
  </si>
  <si>
    <t>供氧化碳表</t>
  </si>
  <si>
    <t>液化气表</t>
  </si>
  <si>
    <t>多功能调压器</t>
  </si>
  <si>
    <t>液压钳</t>
  </si>
  <si>
    <t>汽油发电机</t>
  </si>
  <si>
    <r>
      <rPr>
        <sz val="11"/>
        <color indexed="8"/>
        <rFont val="Arial"/>
        <charset val="134"/>
      </rPr>
      <t>50</t>
    </r>
    <r>
      <rPr>
        <sz val="11"/>
        <color indexed="8"/>
        <rFont val="宋体"/>
        <charset val="134"/>
      </rPr>
      <t>吨</t>
    </r>
  </si>
  <si>
    <r>
      <rPr>
        <sz val="11"/>
        <color indexed="8"/>
        <rFont val="Arial"/>
        <charset val="134"/>
      </rPr>
      <t>32</t>
    </r>
    <r>
      <rPr>
        <sz val="11"/>
        <color indexed="8"/>
        <rFont val="宋体"/>
        <charset val="134"/>
      </rPr>
      <t>吨</t>
    </r>
  </si>
  <si>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吨</t>
    </r>
  </si>
  <si>
    <r>
      <rPr>
        <sz val="11"/>
        <color indexed="8"/>
        <rFont val="Arial"/>
        <charset val="134"/>
      </rPr>
      <t>20</t>
    </r>
    <r>
      <rPr>
        <sz val="11"/>
        <color indexed="8"/>
        <rFont val="宋体"/>
        <charset val="134"/>
      </rPr>
      <t>吨</t>
    </r>
  </si>
  <si>
    <r>
      <rPr>
        <sz val="11"/>
        <color indexed="8"/>
        <rFont val="Arial"/>
        <charset val="134"/>
      </rPr>
      <t>16</t>
    </r>
    <r>
      <rPr>
        <sz val="11"/>
        <color indexed="8"/>
        <rFont val="宋体"/>
        <charset val="134"/>
      </rPr>
      <t>吨</t>
    </r>
  </si>
  <si>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吨</t>
    </r>
  </si>
  <si>
    <t>电控柜</t>
  </si>
  <si>
    <t>镝灯</t>
  </si>
  <si>
    <t>台钻</t>
  </si>
  <si>
    <t>蒸饭车</t>
  </si>
  <si>
    <t>电饭煲</t>
  </si>
  <si>
    <t>灭火器</t>
  </si>
  <si>
    <t>喷气机</t>
  </si>
  <si>
    <t>大配电柜</t>
  </si>
  <si>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吨龙门吊</t>
    </r>
  </si>
  <si>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吨龙门吊</t>
    </r>
  </si>
  <si>
    <t>手推车</t>
  </si>
  <si>
    <t>轨道</t>
  </si>
  <si>
    <t>米</t>
  </si>
  <si>
    <t>伙食团水箱</t>
  </si>
  <si>
    <t>食堂冰柜</t>
  </si>
  <si>
    <t>除草机</t>
  </si>
  <si>
    <t>液压泵</t>
  </si>
  <si>
    <t>磁力电钻</t>
  </si>
  <si>
    <t>水准仪</t>
  </si>
  <si>
    <t>打码仪</t>
  </si>
  <si>
    <t>测振仪</t>
  </si>
  <si>
    <r>
      <rPr>
        <sz val="11"/>
        <rFont val="Arial"/>
        <charset val="134"/>
      </rPr>
      <t>合</t>
    </r>
    <r>
      <rPr>
        <sz val="11"/>
        <rFont val="Arial"/>
        <charset val="134"/>
      </rPr>
      <t xml:space="preserve">        </t>
    </r>
    <r>
      <rPr>
        <sz val="11"/>
        <rFont val="楷体_GB2312"/>
        <charset val="134"/>
      </rPr>
      <t>计</t>
    </r>
  </si>
  <si>
    <r>
      <rPr>
        <sz val="11"/>
        <rFont val="Arial"/>
        <charset val="134"/>
      </rPr>
      <t>减</t>
    </r>
    <r>
      <rPr>
        <sz val="11"/>
        <rFont val="Arial"/>
        <charset val="134"/>
      </rPr>
      <t>:</t>
    </r>
    <r>
      <rPr>
        <sz val="11"/>
        <rFont val="楷体_GB2312"/>
        <charset val="134"/>
      </rPr>
      <t>机器设备减值准备</t>
    </r>
  </si>
  <si>
    <t>机器设备清单</t>
  </si>
  <si>
    <t>合计</t>
  </si>
  <si>
    <t>固定资产——车辆评估明细表</t>
  </si>
  <si>
    <t>表4-6-5</t>
  </si>
  <si>
    <t>车辆牌号</t>
  </si>
  <si>
    <t>车辆名称规格型号</t>
  </si>
  <si>
    <t>已行驶里程(公里)</t>
  </si>
  <si>
    <r>
      <rPr>
        <sz val="11"/>
        <color indexed="11"/>
        <rFont val="宋体"/>
        <charset val="134"/>
      </rPr>
      <t>桑塔纳轿车（川</t>
    </r>
    <r>
      <rPr>
        <sz val="11"/>
        <color indexed="11"/>
        <rFont val="Arial"/>
        <charset val="134"/>
      </rPr>
      <t>BR9388</t>
    </r>
    <r>
      <rPr>
        <sz val="11"/>
        <color indexed="11"/>
        <rFont val="宋体"/>
        <charset val="134"/>
      </rPr>
      <t>）</t>
    </r>
  </si>
  <si>
    <r>
      <rPr>
        <sz val="11"/>
        <color indexed="11"/>
        <rFont val="宋体"/>
        <charset val="134"/>
      </rPr>
      <t>桑塔纳轿车</t>
    </r>
    <r>
      <rPr>
        <sz val="11"/>
        <color indexed="11"/>
        <rFont val="Arial Narrow"/>
        <charset val="134"/>
      </rPr>
      <t>SVW7180LED</t>
    </r>
  </si>
  <si>
    <t>辆</t>
  </si>
  <si>
    <t>绵阳车管所查存在。状态：查封。已抵给李龙飞工资，属于报废车。有协议，企业未下账。</t>
  </si>
  <si>
    <r>
      <rPr>
        <sz val="11"/>
        <color indexed="11"/>
        <rFont val="Arial"/>
        <charset val="134"/>
      </rPr>
      <t>长城皮卡车（川</t>
    </r>
    <r>
      <rPr>
        <sz val="11"/>
        <color indexed="11"/>
        <rFont val="Arial Narrow"/>
        <charset val="134"/>
      </rPr>
      <t>BP5581</t>
    </r>
    <r>
      <rPr>
        <sz val="11"/>
        <color indexed="11"/>
        <rFont val="宋体"/>
        <charset val="134"/>
      </rPr>
      <t>）</t>
    </r>
  </si>
  <si>
    <r>
      <rPr>
        <sz val="11"/>
        <color indexed="11"/>
        <rFont val="Arial"/>
        <charset val="134"/>
      </rPr>
      <t>长城</t>
    </r>
    <r>
      <rPr>
        <sz val="11"/>
        <color indexed="11"/>
        <rFont val="Arial Narrow"/>
        <charset val="134"/>
      </rPr>
      <t>CC1027SSD43</t>
    </r>
  </si>
  <si>
    <t>长城</t>
  </si>
  <si>
    <t>绵阳车管所查存在。状态：查封、违法未处理，逾期未检验。属于报废车。</t>
  </si>
  <si>
    <t>东方日产牌轿车（萧克川BEC830）</t>
  </si>
  <si>
    <t>DFL6430MBC1</t>
  </si>
  <si>
    <t>河南</t>
  </si>
  <si>
    <t>绵阳车管所查存在。状态：查封、违法未处理。可以使用。</t>
  </si>
  <si>
    <t>轻型货车（川BFF951）</t>
  </si>
  <si>
    <r>
      <rPr>
        <sz val="11"/>
        <color indexed="11"/>
        <rFont val="宋体"/>
        <charset val="134"/>
      </rPr>
      <t>长城皮卡</t>
    </r>
    <r>
      <rPr>
        <sz val="11"/>
        <color indexed="11"/>
        <rFont val="Arial Narrow"/>
        <charset val="134"/>
      </rPr>
      <t>CC1031PS4D</t>
    </r>
  </si>
  <si>
    <t>保定</t>
  </si>
  <si>
    <t>存放于广东南雄工地，可以使用。</t>
  </si>
  <si>
    <t>轻型货车</t>
  </si>
  <si>
    <r>
      <rPr>
        <sz val="11"/>
        <rFont val="宋体"/>
        <charset val="134"/>
      </rPr>
      <t>长城皮卡</t>
    </r>
    <r>
      <rPr>
        <sz val="11"/>
        <rFont val="Arial Narrow"/>
        <charset val="134"/>
      </rPr>
      <t>CC1031PS4D</t>
    </r>
  </si>
  <si>
    <t>存在，可以使用。</t>
  </si>
  <si>
    <r>
      <rPr>
        <sz val="11"/>
        <color indexed="11"/>
        <rFont val="宋体"/>
        <charset val="134"/>
      </rPr>
      <t>奔驰轿车（原蒙</t>
    </r>
    <r>
      <rPr>
        <sz val="11"/>
        <color indexed="11"/>
        <rFont val="Arial Narrow"/>
        <charset val="134"/>
      </rPr>
      <t>MA7373</t>
    </r>
    <r>
      <rPr>
        <sz val="11"/>
        <color indexed="11"/>
        <rFont val="宋体"/>
        <charset val="134"/>
      </rPr>
      <t>，现川</t>
    </r>
    <r>
      <rPr>
        <sz val="11"/>
        <color indexed="11"/>
        <rFont val="Arial Narrow"/>
        <charset val="134"/>
      </rPr>
      <t>BDD558)</t>
    </r>
    <r>
      <rPr>
        <sz val="11"/>
        <color indexed="11"/>
        <rFont val="宋体"/>
        <charset val="134"/>
      </rPr>
      <t>）</t>
    </r>
  </si>
  <si>
    <r>
      <rPr>
        <sz val="11"/>
        <color indexed="11"/>
        <rFont val="宋体"/>
        <charset val="134"/>
      </rPr>
      <t>奔驰梅赛德斯</t>
    </r>
    <r>
      <rPr>
        <sz val="11"/>
        <color indexed="11"/>
        <rFont val="Arial Narrow"/>
        <charset val="134"/>
      </rPr>
      <t>WDDHF5EB(E300</t>
    </r>
    <r>
      <rPr>
        <sz val="11"/>
        <color indexed="11"/>
        <rFont val="宋体"/>
        <charset val="134"/>
      </rPr>
      <t>型轿车）</t>
    </r>
  </si>
  <si>
    <t>绵阳车管所查存在。状态：查封、违法未处理。已抵给向德文，有判决书，企业未下账。</t>
  </si>
  <si>
    <r>
      <rPr>
        <sz val="11"/>
        <rFont val="宋体"/>
        <charset val="134"/>
      </rPr>
      <t>奥迪</t>
    </r>
    <r>
      <rPr>
        <sz val="11"/>
        <rFont val="Arial Narrow"/>
        <charset val="134"/>
      </rPr>
      <t>A6</t>
    </r>
    <r>
      <rPr>
        <sz val="11"/>
        <rFont val="宋体"/>
        <charset val="134"/>
      </rPr>
      <t>轿车（鲁</t>
    </r>
    <r>
      <rPr>
        <sz val="11"/>
        <rFont val="Arial Narrow"/>
        <charset val="134"/>
      </rPr>
      <t>J-HG177</t>
    </r>
    <r>
      <rPr>
        <sz val="11"/>
        <rFont val="宋体"/>
        <charset val="134"/>
      </rPr>
      <t>）</t>
    </r>
  </si>
  <si>
    <t>FV7321CVT</t>
  </si>
  <si>
    <t>在黎凡处，称黎凡已经卖了，未将车款交回公司。</t>
  </si>
  <si>
    <r>
      <rPr>
        <sz val="11"/>
        <rFont val="宋体"/>
        <charset val="134"/>
      </rPr>
      <t>尼桑（京</t>
    </r>
    <r>
      <rPr>
        <sz val="11"/>
        <rFont val="Arial Narrow"/>
        <charset val="134"/>
      </rPr>
      <t>PTU158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</si>
  <si>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日本原产尼桑风度</t>
    </r>
    <r>
      <rPr>
        <sz val="11"/>
        <rFont val="Arial Narrow"/>
        <charset val="134"/>
      </rPr>
      <t>2.0</t>
    </r>
  </si>
  <si>
    <t>已抵给水公司，未见抵车协议，企业未下账。</t>
  </si>
  <si>
    <r>
      <rPr>
        <sz val="11"/>
        <rFont val="宋体"/>
        <charset val="134"/>
      </rPr>
      <t>大众迈腾轿车（宁</t>
    </r>
    <r>
      <rPr>
        <sz val="11"/>
        <rFont val="Arial Narrow"/>
        <charset val="134"/>
      </rPr>
      <t>EF2772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</si>
  <si>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大众</t>
    </r>
    <r>
      <rPr>
        <sz val="11"/>
        <rFont val="Arial Narrow"/>
        <charset val="134"/>
      </rPr>
      <t>FV7187TFATG</t>
    </r>
  </si>
  <si>
    <t>已抵给钢材公司，未见抵车协议，企业未下账。</t>
  </si>
  <si>
    <r>
      <rPr>
        <sz val="11"/>
        <rFont val="宋体"/>
        <charset val="134"/>
      </rPr>
      <t>宝马轿车（宁</t>
    </r>
    <r>
      <rPr>
        <sz val="11"/>
        <rFont val="Arial Narrow"/>
        <charset val="134"/>
      </rPr>
      <t>ASJ685</t>
    </r>
    <r>
      <rPr>
        <sz val="11"/>
        <rFont val="宋体"/>
        <charset val="134"/>
      </rPr>
      <t>）</t>
    </r>
  </si>
  <si>
    <t>宝马</t>
  </si>
  <si>
    <r>
      <rPr>
        <sz val="11"/>
        <rFont val="宋体"/>
        <charset val="134"/>
      </rPr>
      <t>奥迪</t>
    </r>
    <r>
      <rPr>
        <sz val="11"/>
        <rFont val="Arial Narrow"/>
        <charset val="134"/>
      </rPr>
      <t>Q5</t>
    </r>
    <r>
      <rPr>
        <sz val="11"/>
        <rFont val="宋体"/>
        <charset val="134"/>
      </rPr>
      <t>轿车（湘</t>
    </r>
    <r>
      <rPr>
        <sz val="11"/>
        <rFont val="Arial Narrow"/>
        <charset val="134"/>
      </rPr>
      <t>H9NF02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</si>
  <si>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奥迪</t>
    </r>
    <r>
      <rPr>
        <sz val="11"/>
        <rFont val="Arial Narrow"/>
        <charset val="134"/>
      </rPr>
      <t>Q52.0T,FV6461ATG</t>
    </r>
  </si>
  <si>
    <t>黎盛在用，又抵给张建军，未见抵车协议，企业未下账。</t>
  </si>
  <si>
    <r>
      <rPr>
        <sz val="11"/>
        <color indexed="8"/>
        <rFont val="楷体_GB2312"/>
        <charset val="134"/>
      </rPr>
      <t>合</t>
    </r>
    <r>
      <rPr>
        <sz val="11"/>
        <color indexed="8"/>
        <rFont val="Arial Narrow"/>
        <charset val="134"/>
      </rPr>
      <t xml:space="preserve">        </t>
    </r>
    <r>
      <rPr>
        <sz val="11"/>
        <color indexed="8"/>
        <rFont val="楷体_GB2312"/>
        <charset val="134"/>
      </rPr>
      <t>计</t>
    </r>
  </si>
  <si>
    <r>
      <rPr>
        <sz val="11"/>
        <color indexed="8"/>
        <rFont val="楷体_GB2312"/>
        <charset val="134"/>
      </rPr>
      <t>减</t>
    </r>
    <r>
      <rPr>
        <sz val="11"/>
        <color indexed="8"/>
        <rFont val="Arial Narrow"/>
        <charset val="134"/>
      </rPr>
      <t>:</t>
    </r>
    <r>
      <rPr>
        <sz val="11"/>
        <color indexed="8"/>
        <rFont val="楷体_GB2312"/>
        <charset val="134"/>
      </rPr>
      <t>车辆减值准备</t>
    </r>
  </si>
  <si>
    <t>固定资产——电子设备评估明细表</t>
  </si>
  <si>
    <t>表4-6-6</t>
  </si>
  <si>
    <t>挂式空调</t>
  </si>
  <si>
    <t>小天鹅1P</t>
  </si>
  <si>
    <t>门岗</t>
  </si>
  <si>
    <t>电脑</t>
  </si>
  <si>
    <t>监控设备</t>
  </si>
  <si>
    <t>电视</t>
  </si>
  <si>
    <t>长虹</t>
  </si>
  <si>
    <t>饮水机</t>
  </si>
  <si>
    <t>大门联动开关</t>
  </si>
  <si>
    <t>显示器</t>
  </si>
  <si>
    <t>废品，长虹</t>
  </si>
  <si>
    <t>食堂</t>
  </si>
  <si>
    <t>员工寝室</t>
  </si>
  <si>
    <t>热水器</t>
  </si>
  <si>
    <t>樱雪</t>
  </si>
  <si>
    <t>市场营销部</t>
  </si>
  <si>
    <t>打印机</t>
  </si>
  <si>
    <t>HPLJ pro400</t>
  </si>
  <si>
    <t>碎纸机</t>
  </si>
  <si>
    <t>SHARP AR-2048S</t>
  </si>
  <si>
    <t>工程部</t>
  </si>
  <si>
    <t>挂式空调（旧）</t>
  </si>
  <si>
    <t>夏普</t>
  </si>
  <si>
    <t>美菱</t>
  </si>
  <si>
    <t>清华同方</t>
  </si>
  <si>
    <t>打印机（废品）</t>
  </si>
  <si>
    <t>夏普AR282NA</t>
  </si>
  <si>
    <t>压力管道安装管理部</t>
  </si>
  <si>
    <t>党群工作部稽核处</t>
  </si>
  <si>
    <t>偃师市云关金柜厂</t>
  </si>
  <si>
    <t>饮水机（废品）</t>
  </si>
  <si>
    <t>联络室</t>
  </si>
  <si>
    <t>传真机（废品）</t>
  </si>
  <si>
    <t>显示器（废品）</t>
  </si>
  <si>
    <t>传真机</t>
  </si>
  <si>
    <t>photar</t>
  </si>
  <si>
    <t>行政人力资源部</t>
  </si>
  <si>
    <t>保险柜（小）</t>
  </si>
  <si>
    <t>宝塔</t>
  </si>
  <si>
    <t>君宝</t>
  </si>
  <si>
    <t>保险柜（大）</t>
  </si>
  <si>
    <t>监控主机</t>
  </si>
  <si>
    <t>fast fs16</t>
  </si>
  <si>
    <t>fast fs24</t>
  </si>
  <si>
    <t>KKD</t>
  </si>
  <si>
    <t>安技处</t>
  </si>
  <si>
    <t>HPLJ1022</t>
  </si>
  <si>
    <t>柜式空调</t>
  </si>
  <si>
    <t>海信</t>
  </si>
  <si>
    <t>会议室</t>
  </si>
  <si>
    <t>柜式空调（旧）</t>
  </si>
  <si>
    <t>长虹2002年</t>
  </si>
  <si>
    <t>投影设备</t>
  </si>
  <si>
    <t>音响设备</t>
  </si>
  <si>
    <t>奥斯曼，VAM(M7060)，RAGAO，音箱两台</t>
  </si>
  <si>
    <t>董事长办公室</t>
  </si>
  <si>
    <t>LG,联想</t>
  </si>
  <si>
    <t>盾牌</t>
  </si>
  <si>
    <t>电视机</t>
  </si>
  <si>
    <t>总经理办公室</t>
  </si>
  <si>
    <t>美的</t>
  </si>
  <si>
    <t>总会计师</t>
  </si>
  <si>
    <t>安吉尔</t>
  </si>
  <si>
    <t>得实AR-500</t>
  </si>
  <si>
    <t>财务成本室</t>
  </si>
  <si>
    <t>联想dp500</t>
  </si>
  <si>
    <t>扫描仪</t>
  </si>
  <si>
    <t>虹光fb2600c</t>
  </si>
  <si>
    <t>LG</t>
  </si>
  <si>
    <t>财务处</t>
  </si>
  <si>
    <t>装订机</t>
  </si>
  <si>
    <t>点钞机</t>
  </si>
  <si>
    <t>康忆</t>
  </si>
  <si>
    <t>hplj M1005 mfp</t>
  </si>
  <si>
    <t>hplj 1020 plus</t>
  </si>
  <si>
    <t>hplj cp1025 color</t>
  </si>
  <si>
    <t>Xerox phaser 3117</t>
  </si>
  <si>
    <t>永宝</t>
  </si>
  <si>
    <t>复印机（废品）</t>
  </si>
  <si>
    <t>培训中心</t>
  </si>
  <si>
    <t>档案室</t>
  </si>
  <si>
    <t>五塔</t>
  </si>
  <si>
    <t>华菱</t>
  </si>
  <si>
    <t>杂物室</t>
  </si>
  <si>
    <t>2013-7-31</t>
  </si>
  <si>
    <t>复印机</t>
  </si>
  <si>
    <t>投影仪</t>
  </si>
  <si>
    <t>合        计</t>
  </si>
  <si>
    <t>减:电子设备减值准备</t>
  </si>
  <si>
    <t xml:space="preserve"> 固 定 资 产 清 查 评 估 汇 总 表   </t>
  </si>
  <si>
    <t>帐 面 价 值</t>
  </si>
  <si>
    <t xml:space="preserve">增值额 </t>
  </si>
  <si>
    <t xml:space="preserve">增值率% </t>
  </si>
  <si>
    <t>房屋建筑物类合计</t>
  </si>
  <si>
    <t>固定资产—房屋建筑物</t>
  </si>
  <si>
    <t>固定资产—构筑物其他</t>
  </si>
  <si>
    <t>固定资产—管道及沟槽</t>
  </si>
  <si>
    <t>设备类合计</t>
  </si>
  <si>
    <t>固定资产—机器设备</t>
  </si>
  <si>
    <t>固定资产—车辆</t>
  </si>
  <si>
    <t>固定资产—电子设备</t>
  </si>
  <si>
    <t>工程物资</t>
  </si>
  <si>
    <t>在建工程</t>
  </si>
  <si>
    <t>在建工程—土建工程</t>
  </si>
  <si>
    <t>在建工程—设备安装工程</t>
  </si>
  <si>
    <t>固定资产清理</t>
  </si>
  <si>
    <t>待处理固定资产净损失</t>
  </si>
  <si>
    <t>固定资产合计</t>
  </si>
  <si>
    <t>资产占有单位填表人：</t>
  </si>
  <si>
    <t>移交单位：</t>
  </si>
  <si>
    <t>接收单位：</t>
  </si>
  <si>
    <t>填表日期：      年    月     日</t>
  </si>
  <si>
    <t>评估人员：</t>
  </si>
  <si>
    <t>流动负债清查评估汇总表</t>
  </si>
  <si>
    <t>短期借款</t>
  </si>
  <si>
    <t>应付票据</t>
  </si>
  <si>
    <t xml:space="preserve">应付帐款 </t>
  </si>
  <si>
    <t>预收帐款</t>
  </si>
  <si>
    <t>代销商品款</t>
  </si>
  <si>
    <t>其他应付款</t>
  </si>
  <si>
    <t>应付工资</t>
  </si>
  <si>
    <t>应付福利费</t>
  </si>
  <si>
    <t>应交税金</t>
  </si>
  <si>
    <t>应付利润</t>
  </si>
  <si>
    <t>其他未交款</t>
  </si>
  <si>
    <t>预提费用</t>
  </si>
  <si>
    <t>一年内到期长期负债</t>
  </si>
  <si>
    <t>其他流动负债</t>
  </si>
  <si>
    <t xml:space="preserve"> 流动负债合计</t>
  </si>
  <si>
    <t>长期负债清查评估汇总表</t>
  </si>
  <si>
    <t>长期借款</t>
  </si>
  <si>
    <t>应付债券</t>
  </si>
  <si>
    <t>长期应付款</t>
  </si>
  <si>
    <t>住房周转金</t>
  </si>
  <si>
    <t>其他长期负债</t>
  </si>
  <si>
    <t>递延税款贷项</t>
  </si>
  <si>
    <t>长期负债合计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</si>
</sst>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_-* #,##0.00_-;\-* #,##0.00_-;_-* &quot;-&quot;??_-;_-@_-"/>
    <numFmt numFmtId="178" formatCode="#,##0.00_ "/>
    <numFmt numFmtId="179" formatCode="yyyy/m/d;@"/>
    <numFmt numFmtId="180" formatCode="0.00_ "/>
    <numFmt numFmtId="181" formatCode="#,##0.000000000"/>
  </numFmts>
  <fonts count="54">
    <font>
      <sz val="12"/>
      <name val="宋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22"/>
      <name val="黑体"/>
      <charset val="134"/>
    </font>
    <font>
      <b/>
      <sz val="20"/>
      <color indexed="8"/>
      <name val="楷体_GB2312"/>
      <charset val="134"/>
    </font>
    <font>
      <sz val="11"/>
      <color indexed="8"/>
      <name val="楷体_GB2312"/>
      <charset val="134"/>
    </font>
    <font>
      <sz val="9"/>
      <color indexed="8"/>
      <name val="楷体_GB2312"/>
      <charset val="134"/>
    </font>
    <font>
      <sz val="9"/>
      <color indexed="8"/>
      <name val="Arial"/>
      <charset val="134"/>
    </font>
    <font>
      <b/>
      <sz val="20"/>
      <color indexed="8"/>
      <name val="黑体"/>
      <charset val="134"/>
    </font>
    <font>
      <sz val="10"/>
      <color indexed="8"/>
      <name val="楷体_GB2312"/>
      <charset val="134"/>
    </font>
    <font>
      <sz val="12"/>
      <color indexed="20"/>
      <name val="楷体_GB2312"/>
      <charset val="134"/>
    </font>
    <font>
      <sz val="11"/>
      <name val="Arial"/>
      <charset val="134"/>
    </font>
    <font>
      <sz val="12"/>
      <name val="Arial"/>
      <charset val="134"/>
    </font>
    <font>
      <b/>
      <sz val="20"/>
      <color indexed="8"/>
      <name val="Arial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1"/>
      <name val="Arial Narrow"/>
      <charset val="134"/>
    </font>
    <font>
      <sz val="11"/>
      <color indexed="11"/>
      <name val="宋体"/>
      <charset val="134"/>
    </font>
    <font>
      <sz val="11"/>
      <color indexed="11"/>
      <name val="Arial Narrow"/>
      <charset val="134"/>
    </font>
    <font>
      <sz val="11"/>
      <color indexed="11"/>
      <name val="Arial"/>
      <charset val="134"/>
    </font>
    <font>
      <sz val="11"/>
      <name val="宋体"/>
      <charset val="134"/>
    </font>
    <font>
      <sz val="11"/>
      <color indexed="8"/>
      <name val="Arial Narrow"/>
      <charset val="134"/>
    </font>
    <font>
      <b/>
      <sz val="20"/>
      <name val="楷体_GB2312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10"/>
      <name val="Arial"/>
      <charset val="134"/>
    </font>
    <font>
      <sz val="9"/>
      <name val="楷体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楷体_GB2312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2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23" borderId="9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8" fillId="18" borderId="13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2" fillId="10" borderId="10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8" fillId="26" borderId="14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</cellStyleXfs>
  <cellXfs count="32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43" fontId="1" fillId="0" borderId="1" xfId="8" applyFont="1" applyBorder="1" applyAlignment="1" applyProtection="1">
      <alignment horizontal="right"/>
      <protection hidden="1"/>
    </xf>
    <xf numFmtId="176" fontId="2" fillId="0" borderId="1" xfId="8" applyNumberFormat="1" applyFont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43" fontId="1" fillId="0" borderId="1" xfId="8" applyFont="1" applyBorder="1" applyProtection="1">
      <protection hidden="1"/>
    </xf>
    <xf numFmtId="0" fontId="2" fillId="0" borderId="0" xfId="0" applyFont="1" applyBorder="1" applyProtection="1">
      <protection hidden="1"/>
    </xf>
    <xf numFmtId="43" fontId="2" fillId="0" borderId="0" xfId="8" applyFont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vertical="center"/>
    </xf>
    <xf numFmtId="43" fontId="1" fillId="0" borderId="1" xfId="8" applyFont="1" applyBorder="1" applyAlignment="1" applyProtection="1">
      <alignment horizontal="right"/>
    </xf>
    <xf numFmtId="176" fontId="2" fillId="0" borderId="2" xfId="8" applyNumberFormat="1" applyFont="1" applyBorder="1" applyProtection="1"/>
    <xf numFmtId="0" fontId="1" fillId="0" borderId="0" xfId="0" applyFont="1" applyBorder="1" applyAlignment="1" applyProtection="1">
      <alignment horizontal="center"/>
    </xf>
    <xf numFmtId="43" fontId="1" fillId="0" borderId="1" xfId="8" applyFont="1" applyBorder="1" applyProtection="1"/>
    <xf numFmtId="0" fontId="2" fillId="0" borderId="0" xfId="0" applyFont="1" applyBorder="1" applyProtection="1"/>
    <xf numFmtId="43" fontId="2" fillId="0" borderId="0" xfId="8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shrinkToFit="1"/>
      <protection hidden="1"/>
    </xf>
    <xf numFmtId="0" fontId="1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4" xfId="0" applyFont="1" applyBorder="1" applyAlignment="1" applyProtection="1">
      <alignment horizontal="center" shrinkToFit="1"/>
      <protection hidden="1"/>
    </xf>
    <xf numFmtId="0" fontId="1" fillId="0" borderId="5" xfId="0" applyFont="1" applyBorder="1" applyAlignment="1" applyProtection="1">
      <alignment horizontal="center" shrinkToFit="1"/>
      <protection hidden="1"/>
    </xf>
    <xf numFmtId="0" fontId="1" fillId="0" borderId="5" xfId="0" applyFont="1" applyBorder="1" applyAlignment="1" applyProtection="1">
      <alignment shrinkToFit="1"/>
      <protection hidden="1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shrinkToFit="1"/>
      <protection hidden="1"/>
    </xf>
    <xf numFmtId="0" fontId="2" fillId="0" borderId="1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shrinkToFit="1"/>
      <protection hidden="1"/>
    </xf>
    <xf numFmtId="43" fontId="1" fillId="0" borderId="1" xfId="8" applyFont="1" applyBorder="1" applyAlignment="1" applyProtection="1">
      <alignment horizontal="right" shrinkToFit="1"/>
      <protection hidden="1"/>
    </xf>
    <xf numFmtId="0" fontId="2" fillId="0" borderId="1" xfId="0" applyFont="1" applyBorder="1" applyAlignment="1" applyProtection="1">
      <alignment shrinkToFit="1"/>
      <protection hidden="1"/>
    </xf>
    <xf numFmtId="0" fontId="1" fillId="0" borderId="0" xfId="0" applyFont="1" applyBorder="1" applyAlignment="1" applyProtection="1">
      <alignment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right" shrinkToFit="1"/>
      <protection hidden="1"/>
    </xf>
    <xf numFmtId="176" fontId="2" fillId="0" borderId="1" xfId="8" applyNumberFormat="1" applyFont="1" applyBorder="1" applyAlignment="1" applyProtection="1">
      <alignment horizontal="right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9" fontId="6" fillId="0" borderId="0" xfId="0" applyNumberFormat="1" applyFont="1" applyAlignment="1" applyProtection="1">
      <alignment horizontal="center" vertical="center"/>
      <protection hidden="1"/>
    </xf>
    <xf numFmtId="43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 wrapText="1"/>
    </xf>
    <xf numFmtId="0" fontId="10" fillId="0" borderId="0" xfId="10" applyFont="1" applyAlignment="1" applyProtection="1">
      <alignment horizontal="right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9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" fontId="5" fillId="0" borderId="4" xfId="0" applyNumberFormat="1" applyFont="1" applyBorder="1" applyAlignment="1" applyProtection="1">
      <alignment horizontal="center" vertical="center" wrapText="1"/>
      <protection hidden="1"/>
    </xf>
    <xf numFmtId="4" fontId="5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0" fontId="5" fillId="0" borderId="1" xfId="0" applyNumberFormat="1" applyFont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9" fontId="5" fillId="0" borderId="1" xfId="0" applyNumberFormat="1" applyFont="1" applyBorder="1" applyAlignment="1" applyProtection="1">
      <alignment horizontal="center" vertical="center" wrapText="1"/>
      <protection hidden="1"/>
    </xf>
    <xf numFmtId="4" fontId="5" fillId="0" borderId="1" xfId="8" applyNumberFormat="1" applyFont="1" applyBorder="1" applyAlignment="1" applyProtection="1">
      <alignment horizontal="right" vertical="center"/>
      <protection locked="0"/>
    </xf>
    <xf numFmtId="178" fontId="2" fillId="0" borderId="1" xfId="8" applyNumberFormat="1" applyFont="1" applyBorder="1" applyAlignment="1" applyProtection="1">
      <alignment horizontal="right" vertical="center"/>
      <protection locked="0"/>
    </xf>
    <xf numFmtId="178" fontId="11" fillId="0" borderId="1" xfId="8" applyNumberFormat="1" applyFont="1" applyBorder="1" applyAlignment="1" applyProtection="1">
      <alignment horizontal="right" vertical="center"/>
      <protection locked="0"/>
    </xf>
    <xf numFmtId="9" fontId="2" fillId="0" borderId="1" xfId="8" applyNumberFormat="1" applyFont="1" applyBorder="1" applyAlignment="1" applyProtection="1">
      <alignment horizontal="center" vertical="center"/>
      <protection locked="0"/>
    </xf>
    <xf numFmtId="176" fontId="2" fillId="0" borderId="1" xfId="8" applyNumberFormat="1" applyFont="1" applyBorder="1" applyAlignment="1" applyProtection="1">
      <alignment horizontal="right" vertical="center"/>
      <protection locked="0"/>
    </xf>
    <xf numFmtId="177" fontId="12" fillId="0" borderId="1" xfId="0" applyNumberFormat="1" applyFont="1" applyFill="1" applyBorder="1" applyAlignment="1"/>
    <xf numFmtId="43" fontId="13" fillId="0" borderId="0" xfId="0" applyNumberFormat="1" applyFont="1" applyAlignment="1" applyProtection="1">
      <alignment vertical="center"/>
      <protection hidden="1"/>
    </xf>
    <xf numFmtId="4" fontId="13" fillId="0" borderId="0" xfId="0" applyNumberFormat="1" applyFont="1" applyAlignment="1" applyProtection="1">
      <alignment vertical="center"/>
      <protection hidden="1"/>
    </xf>
    <xf numFmtId="43" fontId="14" fillId="0" borderId="0" xfId="0" applyNumberFormat="1" applyFont="1" applyAlignment="1" applyProtection="1">
      <alignment vertical="center"/>
      <protection hidden="1"/>
    </xf>
    <xf numFmtId="4" fontId="14" fillId="0" borderId="0" xfId="0" applyNumberFormat="1" applyFont="1" applyAlignment="1" applyProtection="1">
      <alignment vertical="center"/>
      <protection hidden="1"/>
    </xf>
    <xf numFmtId="43" fontId="14" fillId="0" borderId="0" xfId="0" applyNumberFormat="1" applyFont="1" applyBorder="1" applyAlignment="1" applyProtection="1">
      <alignment vertical="center" wrapText="1"/>
      <protection hidden="1"/>
    </xf>
    <xf numFmtId="4" fontId="14" fillId="0" borderId="0" xfId="0" applyNumberFormat="1" applyFont="1" applyBorder="1" applyAlignment="1" applyProtection="1">
      <alignment vertical="center" wrapText="1"/>
      <protection hidden="1"/>
    </xf>
    <xf numFmtId="43" fontId="14" fillId="0" borderId="1" xfId="0" applyNumberFormat="1" applyFont="1" applyBorder="1" applyAlignment="1" applyProtection="1">
      <alignment vertical="center"/>
      <protection hidden="1"/>
    </xf>
    <xf numFmtId="4" fontId="14" fillId="0" borderId="1" xfId="0" applyNumberFormat="1" applyFont="1" applyBorder="1" applyAlignment="1" applyProtection="1">
      <alignment vertical="center"/>
      <protection hidden="1"/>
    </xf>
    <xf numFmtId="43" fontId="12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12" fillId="0" borderId="1" xfId="0" applyNumberFormat="1" applyFont="1" applyFill="1" applyBorder="1" applyAlignment="1">
      <alignment horizontal="left"/>
    </xf>
    <xf numFmtId="178" fontId="5" fillId="0" borderId="1" xfId="8" applyNumberFormat="1" applyFont="1" applyBorder="1" applyAlignment="1" applyProtection="1">
      <alignment horizontal="right" vertical="center"/>
      <protection locked="0"/>
    </xf>
    <xf numFmtId="9" fontId="5" fillId="0" borderId="1" xfId="8" applyNumberFormat="1" applyFont="1" applyBorder="1" applyAlignment="1" applyProtection="1">
      <alignment horizontal="center" vertical="center"/>
      <protection locked="0"/>
    </xf>
    <xf numFmtId="4" fontId="5" fillId="0" borderId="1" xfId="8" applyNumberFormat="1" applyFont="1" applyBorder="1" applyAlignment="1" applyProtection="1">
      <alignment horizontal="right" vertical="center"/>
      <protection hidden="1"/>
    </xf>
    <xf numFmtId="178" fontId="5" fillId="0" borderId="1" xfId="8" applyNumberFormat="1" applyFont="1" applyBorder="1" applyAlignment="1" applyProtection="1">
      <alignment horizontal="right" vertical="center"/>
      <protection hidden="1"/>
    </xf>
    <xf numFmtId="9" fontId="5" fillId="0" borderId="1" xfId="8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horizontal="right" vertical="center"/>
      <protection locked="0"/>
    </xf>
    <xf numFmtId="43" fontId="15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/>
    <xf numFmtId="14" fontId="16" fillId="0" borderId="1" xfId="0" applyNumberFormat="1" applyFont="1" applyBorder="1"/>
    <xf numFmtId="14" fontId="16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14" fontId="16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4" fontId="16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/>
    <xf numFmtId="0" fontId="20" fillId="0" borderId="1" xfId="0" applyFont="1" applyBorder="1"/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0" fillId="0" borderId="0" xfId="1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6" fillId="0" borderId="1" xfId="0" applyFont="1" applyBorder="1" applyAlignment="1" applyProtection="1">
      <alignment vertical="center"/>
      <protection locked="0"/>
    </xf>
    <xf numFmtId="177" fontId="21" fillId="0" borderId="1" xfId="0" applyNumberFormat="1" applyFont="1" applyBorder="1"/>
    <xf numFmtId="178" fontId="16" fillId="0" borderId="1" xfId="8" applyNumberFormat="1" applyFont="1" applyBorder="1" applyAlignment="1" applyProtection="1">
      <alignment horizontal="right" vertical="center"/>
      <protection locked="0"/>
    </xf>
    <xf numFmtId="176" fontId="2" fillId="0" borderId="1" xfId="1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177" fontId="21" fillId="3" borderId="1" xfId="0" applyNumberFormat="1" applyFont="1" applyFill="1" applyBorder="1"/>
    <xf numFmtId="43" fontId="21" fillId="3" borderId="1" xfId="0" applyNumberFormat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vertical="center" wrapText="1"/>
    </xf>
    <xf numFmtId="43" fontId="21" fillId="0" borderId="1" xfId="0" applyNumberFormat="1" applyFont="1" applyBorder="1" applyAlignment="1">
      <alignment vertical="center"/>
    </xf>
    <xf numFmtId="43" fontId="21" fillId="0" borderId="1" xfId="8" applyFont="1" applyBorder="1"/>
    <xf numFmtId="43" fontId="21" fillId="0" borderId="1" xfId="0" applyNumberFormat="1" applyFont="1" applyBorder="1"/>
    <xf numFmtId="178" fontId="21" fillId="0" borderId="1" xfId="8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vertical="center" wrapText="1"/>
      <protection hidden="1"/>
    </xf>
    <xf numFmtId="0" fontId="21" fillId="0" borderId="5" xfId="0" applyFont="1" applyBorder="1" applyAlignment="1" applyProtection="1">
      <alignment vertical="center"/>
      <protection hidden="1"/>
    </xf>
    <xf numFmtId="178" fontId="21" fillId="0" borderId="1" xfId="8" applyNumberFormat="1" applyFont="1" applyBorder="1" applyAlignment="1" applyProtection="1">
      <alignment horizontal="right" vertical="center"/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43" fontId="24" fillId="0" borderId="0" xfId="0" applyNumberFormat="1" applyFont="1" applyFill="1" applyAlignment="1" applyProtection="1">
      <alignment horizontal="center" vertical="center"/>
      <protection hidden="1"/>
    </xf>
    <xf numFmtId="179" fontId="23" fillId="0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43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43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vertical="center"/>
      <protection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hidden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179" fontId="11" fillId="4" borderId="1" xfId="0" applyNumberFormat="1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left" vertical="center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0" fontId="11" fillId="4" borderId="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178" fontId="12" fillId="0" borderId="1" xfId="8" applyNumberFormat="1" applyFont="1" applyFill="1" applyBorder="1" applyAlignment="1" applyProtection="1">
      <alignment horizontal="right" vertical="center"/>
      <protection locked="0"/>
    </xf>
    <xf numFmtId="179" fontId="11" fillId="0" borderId="1" xfId="0" applyNumberFormat="1" applyFont="1" applyFill="1" applyBorder="1" applyAlignment="1" applyProtection="1">
      <alignment horizontal="center" vertical="center"/>
      <protection locked="0"/>
    </xf>
    <xf numFmtId="43" fontId="11" fillId="0" borderId="1" xfId="0" applyNumberFormat="1" applyFont="1" applyFill="1" applyBorder="1" applyAlignment="1" applyProtection="1">
      <alignment vertical="center"/>
      <protection locked="0"/>
    </xf>
    <xf numFmtId="43" fontId="12" fillId="0" borderId="1" xfId="0" applyNumberFormat="1" applyFont="1" applyFill="1" applyBorder="1" applyAlignment="1" applyProtection="1">
      <alignment vertical="center"/>
      <protection locked="0"/>
    </xf>
    <xf numFmtId="178" fontId="11" fillId="0" borderId="1" xfId="8" applyNumberFormat="1" applyFont="1" applyFill="1" applyBorder="1" applyAlignment="1" applyProtection="1">
      <alignment horizontal="right" vertical="center"/>
      <protection locked="0"/>
    </xf>
    <xf numFmtId="58" fontId="11" fillId="0" borderId="1" xfId="0" applyNumberFormat="1" applyFont="1" applyFill="1" applyBorder="1" applyAlignment="1" applyProtection="1">
      <alignment vertical="center"/>
      <protection locked="0"/>
    </xf>
    <xf numFmtId="43" fontId="12" fillId="0" borderId="1" xfId="0" applyNumberFormat="1" applyFont="1" applyFill="1" applyBorder="1" applyAlignment="1">
      <alignment horizontal="left" vertical="center"/>
    </xf>
    <xf numFmtId="43" fontId="12" fillId="0" borderId="1" xfId="0" applyNumberFormat="1" applyFont="1" applyFill="1" applyBorder="1" applyAlignment="1">
      <alignment horizontal="left" vertical="center" wrapText="1"/>
    </xf>
    <xf numFmtId="43" fontId="12" fillId="0" borderId="1" xfId="0" applyNumberFormat="1" applyFont="1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3" fontId="12" fillId="0" borderId="7" xfId="0" applyNumberFormat="1" applyFont="1" applyFill="1" applyBorder="1" applyAlignment="1">
      <alignment horizontal="left" vertical="center"/>
    </xf>
    <xf numFmtId="0" fontId="0" fillId="0" borderId="1" xfId="0" applyBorder="1"/>
    <xf numFmtId="0" fontId="28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left" vertical="center"/>
      <protection hidden="1"/>
    </xf>
    <xf numFmtId="43" fontId="1" fillId="0" borderId="0" xfId="0" applyNumberFormat="1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179" fontId="28" fillId="0" borderId="0" xfId="0" applyNumberFormat="1" applyFont="1" applyFill="1" applyAlignment="1" applyProtection="1">
      <alignment horizontal="center" vertical="center"/>
      <protection hidden="1"/>
    </xf>
    <xf numFmtId="0" fontId="29" fillId="0" borderId="1" xfId="0" applyFont="1" applyFill="1" applyBorder="1" applyAlignment="1" applyProtection="1">
      <alignment horizontal="left" vertical="center"/>
      <protection locked="0"/>
    </xf>
    <xf numFmtId="43" fontId="12" fillId="0" borderId="1" xfId="8" applyNumberFormat="1" applyFont="1" applyFill="1" applyBorder="1" applyAlignment="1" applyProtection="1">
      <alignment horizontal="right" vertical="center"/>
      <protection locked="0"/>
    </xf>
    <xf numFmtId="43" fontId="12" fillId="0" borderId="1" xfId="0" applyNumberFormat="1" applyFont="1" applyFill="1" applyBorder="1" applyAlignment="1">
      <alignment horizontal="left"/>
    </xf>
    <xf numFmtId="0" fontId="28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79" fontId="28" fillId="0" borderId="0" xfId="0" applyNumberFormat="1" applyFont="1" applyFill="1" applyAlignment="1" applyProtection="1">
      <alignment horizontal="center" vertical="center"/>
      <protection locked="0"/>
    </xf>
    <xf numFmtId="180" fontId="11" fillId="0" borderId="1" xfId="0" applyNumberFormat="1" applyFont="1" applyFill="1" applyBorder="1" applyAlignment="1" applyProtection="1">
      <alignment vertical="center"/>
      <protection hidden="1"/>
    </xf>
    <xf numFmtId="43" fontId="28" fillId="0" borderId="0" xfId="8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8" fillId="0" borderId="0" xfId="0" applyNumberFormat="1" applyFont="1" applyFill="1" applyAlignment="1" applyProtection="1">
      <alignment vertical="center"/>
      <protection hidden="1"/>
    </xf>
    <xf numFmtId="4" fontId="28" fillId="0" borderId="0" xfId="0" applyNumberFormat="1" applyFont="1" applyFill="1" applyAlignment="1" applyProtection="1">
      <alignment vertical="center"/>
      <protection hidden="1"/>
    </xf>
    <xf numFmtId="9" fontId="28" fillId="0" borderId="0" xfId="0" applyNumberFormat="1" applyFont="1" applyFill="1" applyAlignment="1" applyProtection="1">
      <alignment vertical="center"/>
      <protection hidden="1"/>
    </xf>
    <xf numFmtId="9" fontId="28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43" fontId="1" fillId="0" borderId="0" xfId="0" applyNumberFormat="1" applyFont="1" applyFill="1" applyAlignment="1" applyProtection="1">
      <alignment horizontal="center" vertical="center"/>
      <protection hidden="1"/>
    </xf>
    <xf numFmtId="179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0" borderId="1" xfId="0" applyFont="1" applyFill="1" applyBorder="1" applyAlignment="1" applyProtection="1">
      <alignment horizontal="left" vertical="center"/>
      <protection locked="0"/>
    </xf>
    <xf numFmtId="9" fontId="23" fillId="0" borderId="0" xfId="0" applyNumberFormat="1" applyFont="1" applyFill="1" applyAlignment="1" applyProtection="1">
      <alignment horizontal="center" vertical="center"/>
      <protection hidden="1"/>
    </xf>
    <xf numFmtId="9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9" fontId="2" fillId="0" borderId="0" xfId="0" applyNumberFormat="1" applyFont="1" applyFill="1" applyAlignment="1" applyProtection="1">
      <alignment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9" fontId="11" fillId="0" borderId="1" xfId="8" applyNumberFormat="1" applyFont="1" applyFill="1" applyBorder="1" applyAlignment="1" applyProtection="1">
      <alignment horizontal="right" vertical="center"/>
      <protection locked="0"/>
    </xf>
    <xf numFmtId="176" fontId="11" fillId="0" borderId="1" xfId="8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/>
    <xf numFmtId="43" fontId="11" fillId="0" borderId="1" xfId="8" applyFont="1" applyFill="1" applyBorder="1" applyAlignment="1" applyProtection="1">
      <alignment vertical="center"/>
      <protection hidden="1"/>
    </xf>
    <xf numFmtId="0" fontId="10" fillId="0" borderId="0" xfId="10" applyFont="1" applyFill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43" fontId="14" fillId="0" borderId="1" xfId="0" applyNumberFormat="1" applyFont="1" applyFill="1" applyBorder="1" applyAlignment="1">
      <alignment vertical="center"/>
    </xf>
    <xf numFmtId="43" fontId="14" fillId="4" borderId="1" xfId="0" applyNumberFormat="1" applyFont="1" applyFill="1" applyBorder="1" applyAlignment="1">
      <alignment vertical="center"/>
    </xf>
    <xf numFmtId="178" fontId="11" fillId="4" borderId="1" xfId="8" applyNumberFormat="1" applyFont="1" applyFill="1" applyBorder="1" applyAlignment="1" applyProtection="1">
      <alignment horizontal="right" vertical="center"/>
      <protection locked="0"/>
    </xf>
    <xf numFmtId="9" fontId="11" fillId="4" borderId="1" xfId="8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79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3" fontId="1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9" fontId="2" fillId="0" borderId="0" xfId="0" applyNumberFormat="1" applyFont="1" applyFill="1" applyAlignment="1" applyProtection="1">
      <alignment horizontal="center" vertical="center"/>
      <protection locked="0"/>
    </xf>
    <xf numFmtId="178" fontId="11" fillId="0" borderId="1" xfId="8" applyNumberFormat="1" applyFont="1" applyFill="1" applyBorder="1" applyAlignment="1" applyProtection="1">
      <alignment horizontal="right" vertical="center"/>
      <protection hidden="1"/>
    </xf>
    <xf numFmtId="9" fontId="11" fillId="0" borderId="1" xfId="8" applyNumberFormat="1" applyFont="1" applyFill="1" applyBorder="1" applyAlignment="1" applyProtection="1">
      <alignment horizontal="right" vertical="center"/>
      <protection hidden="1"/>
    </xf>
    <xf numFmtId="4" fontId="2" fillId="0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horizontal="right" vertical="center"/>
      <protection locked="0"/>
    </xf>
    <xf numFmtId="4" fontId="28" fillId="0" borderId="0" xfId="0" applyNumberFormat="1" applyFont="1" applyFill="1" applyAlignment="1" applyProtection="1">
      <alignment vertical="center"/>
      <protection locked="0"/>
    </xf>
    <xf numFmtId="181" fontId="28" fillId="0" borderId="0" xfId="0" applyNumberFormat="1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76" fontId="1" fillId="0" borderId="1" xfId="8" applyNumberFormat="1" applyFont="1" applyBorder="1" applyAlignment="1" applyProtection="1">
      <alignment horizontal="right"/>
      <protection hidden="1"/>
    </xf>
    <xf numFmtId="0" fontId="3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right" vertical="center"/>
      <protection hidden="1"/>
    </xf>
    <xf numFmtId="0" fontId="1" fillId="0" borderId="8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43" fontId="1" fillId="0" borderId="1" xfId="8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43" fontId="2" fillId="0" borderId="1" xfId="8" applyFont="1" applyBorder="1" applyAlignment="1" applyProtection="1">
      <alignment horizontal="right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8193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5"/>
  <sheetViews>
    <sheetView showGridLines="0" topLeftCell="C1" workbookViewId="0">
      <selection activeCell="D11" sqref="D11"/>
    </sheetView>
  </sheetViews>
  <sheetFormatPr defaultColWidth="9" defaultRowHeight="14.25" outlineLevelCol="7"/>
  <cols>
    <col min="1" max="1" width="5.625" style="4" customWidth="1"/>
    <col min="2" max="2" width="25.625" style="4" customWidth="1"/>
    <col min="3" max="3" width="19.75" style="4" customWidth="1"/>
    <col min="4" max="4" width="20.125" style="4" customWidth="1"/>
    <col min="5" max="5" width="19.375" style="4" customWidth="1"/>
    <col min="6" max="6" width="15.125" style="4" customWidth="1"/>
    <col min="7" max="7" width="10.625" style="4" customWidth="1"/>
    <col min="8" max="16384" width="9" style="4"/>
  </cols>
  <sheetData>
    <row r="2" ht="27" spans="1:7">
      <c r="A2" s="6" t="s">
        <v>0</v>
      </c>
      <c r="B2" s="6"/>
      <c r="C2" s="6"/>
      <c r="D2" s="6"/>
      <c r="E2" s="6"/>
      <c r="F2" s="6"/>
      <c r="G2" s="6"/>
    </row>
    <row r="4" s="1" customFormat="1" spans="1:7">
      <c r="A4" s="2" t="e">
        <f ca="1">#REF!</f>
        <v>#REF!</v>
      </c>
      <c r="B4" s="2"/>
      <c r="C4" s="2"/>
      <c r="D4" s="2"/>
      <c r="E4" s="2"/>
      <c r="F4" s="2"/>
      <c r="G4" s="2"/>
    </row>
    <row r="5" s="1" customFormat="1"/>
    <row r="6" s="1" customFormat="1" spans="1:6">
      <c r="A6" s="1" t="e">
        <f ca="1">#REF!</f>
        <v>#REF!</v>
      </c>
      <c r="F6" s="1" t="s">
        <v>1</v>
      </c>
    </row>
    <row r="7" s="2" customFormat="1" ht="18.75" customHeight="1" spans="1:7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</row>
    <row r="8" s="3" customFormat="1" ht="18.75" customHeight="1" spans="1:7">
      <c r="A8" s="326">
        <v>1</v>
      </c>
      <c r="B8" s="327" t="s">
        <v>9</v>
      </c>
      <c r="C8" s="328" t="e">
        <f ca="1">#REF!</f>
        <v>#REF!</v>
      </c>
      <c r="D8" s="328" t="e">
        <f ca="1">#REF!</f>
        <v>#REF!</v>
      </c>
      <c r="E8" s="328" t="e">
        <f ca="1">#REF!</f>
        <v>#REF!</v>
      </c>
      <c r="F8" s="328" t="e">
        <f ca="1">E8-D8</f>
        <v>#REF!</v>
      </c>
      <c r="G8" s="12" t="e">
        <f ca="1">IF(C8=0," ",IF(F8/C8=0," ",F8/C8))</f>
        <v>#REF!</v>
      </c>
    </row>
    <row r="9" s="3" customFormat="1" ht="18.75" customHeight="1" spans="1:7">
      <c r="A9" s="326">
        <v>2</v>
      </c>
      <c r="B9" s="327" t="s">
        <v>10</v>
      </c>
      <c r="C9" s="328" t="e">
        <f ca="1">#REF!</f>
        <v>#REF!</v>
      </c>
      <c r="D9" s="328" t="e">
        <f ca="1">#REF!</f>
        <v>#REF!</v>
      </c>
      <c r="E9" s="328" t="e">
        <f ca="1">#REF!</f>
        <v>#REF!</v>
      </c>
      <c r="F9" s="328" t="e">
        <f ca="1">E9-D9</f>
        <v>#REF!</v>
      </c>
      <c r="G9" s="12" t="e">
        <f ca="1">IF(C9=0," ",IF(F9/C9=0," ",F9/C9))</f>
        <v>#REF!</v>
      </c>
    </row>
    <row r="10" s="3" customFormat="1" ht="18.75" customHeight="1" spans="1:7">
      <c r="A10" s="326"/>
      <c r="B10" s="327"/>
      <c r="C10" s="328"/>
      <c r="D10" s="328"/>
      <c r="E10" s="328"/>
      <c r="F10" s="328"/>
      <c r="G10" s="12"/>
    </row>
    <row r="11" s="3" customFormat="1" ht="18.75" customHeight="1" spans="1:7">
      <c r="A11" s="326"/>
      <c r="B11" s="327"/>
      <c r="C11" s="328"/>
      <c r="D11" s="328"/>
      <c r="E11" s="328"/>
      <c r="F11" s="328"/>
      <c r="G11" s="12"/>
    </row>
    <row r="12" s="3" customFormat="1" ht="18.75" customHeight="1" spans="1:7">
      <c r="A12" s="326"/>
      <c r="B12" s="327"/>
      <c r="C12" s="328"/>
      <c r="D12" s="328"/>
      <c r="E12" s="328"/>
      <c r="F12" s="328"/>
      <c r="G12" s="12"/>
    </row>
    <row r="13" s="3" customFormat="1" ht="18.75" customHeight="1" spans="1:7">
      <c r="A13" s="326"/>
      <c r="B13" s="327"/>
      <c r="C13" s="328"/>
      <c r="D13" s="328"/>
      <c r="E13" s="328"/>
      <c r="F13" s="328"/>
      <c r="G13" s="12"/>
    </row>
    <row r="14" s="3" customFormat="1" ht="18.75" customHeight="1" spans="1:7">
      <c r="A14" s="326"/>
      <c r="B14" s="327"/>
      <c r="C14" s="328"/>
      <c r="D14" s="328"/>
      <c r="E14" s="328"/>
      <c r="F14" s="328"/>
      <c r="G14" s="12"/>
    </row>
    <row r="15" s="3" customFormat="1" ht="18.75" customHeight="1" spans="1:7">
      <c r="A15" s="326"/>
      <c r="B15" s="327"/>
      <c r="C15" s="328"/>
      <c r="D15" s="328"/>
      <c r="E15" s="328"/>
      <c r="F15" s="328"/>
      <c r="G15" s="12"/>
    </row>
    <row r="16" s="3" customFormat="1" ht="18.75" customHeight="1" spans="1:7">
      <c r="A16" s="326"/>
      <c r="B16" s="327"/>
      <c r="C16" s="328"/>
      <c r="D16" s="328"/>
      <c r="E16" s="328"/>
      <c r="F16" s="328"/>
      <c r="G16" s="12"/>
    </row>
    <row r="17" s="3" customFormat="1" ht="18.75" customHeight="1" spans="1:7">
      <c r="A17" s="326"/>
      <c r="B17" s="327"/>
      <c r="C17" s="328"/>
      <c r="D17" s="328"/>
      <c r="E17" s="328"/>
      <c r="F17" s="328"/>
      <c r="G17" s="12"/>
    </row>
    <row r="18" s="3" customFormat="1" ht="18.75" customHeight="1" spans="1:7">
      <c r="A18" s="326"/>
      <c r="B18" s="327"/>
      <c r="C18" s="328"/>
      <c r="D18" s="328"/>
      <c r="E18" s="328"/>
      <c r="F18" s="328"/>
      <c r="G18" s="12"/>
    </row>
    <row r="19" s="3" customFormat="1" ht="18.75" customHeight="1" spans="1:7">
      <c r="A19" s="326">
        <v>3</v>
      </c>
      <c r="B19" s="327" t="s">
        <v>11</v>
      </c>
      <c r="C19" s="328" t="e">
        <f ca="1">SUM(C8:C18)</f>
        <v>#REF!</v>
      </c>
      <c r="D19" s="328" t="e">
        <f ca="1">SUM(D8:D18)</f>
        <v>#REF!</v>
      </c>
      <c r="E19" s="328" t="e">
        <f ca="1">SUM(E8:E18)</f>
        <v>#REF!</v>
      </c>
      <c r="F19" s="328" t="e">
        <f ca="1">SUM(F8:F18)</f>
        <v>#REF!</v>
      </c>
      <c r="G19" s="12" t="e">
        <f ca="1">IF(C19=0," ",IF(F19/C19=0," ",F19/C19))</f>
        <v>#REF!</v>
      </c>
    </row>
    <row r="20" s="3" customFormat="1" ht="18.75" customHeight="1" spans="1:7">
      <c r="A20" s="326">
        <v>4</v>
      </c>
      <c r="B20" s="327" t="s">
        <v>12</v>
      </c>
      <c r="C20" s="328"/>
      <c r="D20" s="328"/>
      <c r="E20" s="328"/>
      <c r="F20" s="328"/>
      <c r="G20" s="12"/>
    </row>
    <row r="21" s="3" customFormat="1" ht="18.75" customHeight="1" spans="1:7">
      <c r="A21" s="326">
        <v>5</v>
      </c>
      <c r="B21" s="9" t="s">
        <v>13</v>
      </c>
      <c r="C21" s="328" t="e">
        <f ca="1">C19-C20</f>
        <v>#REF!</v>
      </c>
      <c r="D21" s="328" t="e">
        <f ca="1">D19-D20</f>
        <v>#REF!</v>
      </c>
      <c r="E21" s="328" t="e">
        <f ca="1">E19-E20</f>
        <v>#REF!</v>
      </c>
      <c r="F21" s="328" t="e">
        <f ca="1">E21-D21</f>
        <v>#REF!</v>
      </c>
      <c r="G21" s="12" t="e">
        <f ca="1">IF(C21=0," ",IF(F21/C21=0," ",F21/C21))</f>
        <v>#REF!</v>
      </c>
    </row>
    <row r="22" s="311" customFormat="1" ht="24.95" customHeight="1" spans="1:8">
      <c r="A22" s="318" t="e">
        <f ca="1">#REF!</f>
        <v>#REF!</v>
      </c>
      <c r="B22" s="319"/>
      <c r="C22" s="319"/>
      <c r="D22" s="319"/>
      <c r="E22" s="320"/>
      <c r="F22" s="319"/>
      <c r="G22" s="320" t="e">
        <f ca="1">#REF!</f>
        <v>#REF!</v>
      </c>
      <c r="H22" s="319"/>
    </row>
    <row r="23" s="311" customFormat="1" ht="24.95" customHeight="1" spans="1:8">
      <c r="A23" s="318" t="e">
        <f ca="1">#REF!</f>
        <v>#REF!</v>
      </c>
      <c r="B23" s="319"/>
      <c r="C23" s="319"/>
      <c r="D23" s="319"/>
      <c r="E23" s="320"/>
      <c r="F23" s="320"/>
      <c r="G23" s="319"/>
      <c r="H23" s="319"/>
    </row>
    <row r="24" s="311" customFormat="1" ht="24.95" customHeight="1" spans="1:8">
      <c r="A24" s="318"/>
      <c r="B24" s="319"/>
      <c r="C24" s="319"/>
      <c r="D24" s="319"/>
      <c r="F24" s="320"/>
      <c r="G24" s="319"/>
      <c r="H24" s="319"/>
    </row>
    <row r="25" s="312" customFormat="1" ht="24.95" customHeight="1"/>
  </sheetData>
  <mergeCells count="2">
    <mergeCell ref="A2:G2"/>
    <mergeCell ref="A4:G4"/>
  </mergeCells>
  <printOptions horizontalCentered="1"/>
  <pageMargins left="0.747916666666667" right="0.747916666666667" top="0.984027777777778" bottom="0.984027777777778" header="0.510416666666667" footer="0.510416666666667"/>
  <pageSetup paperSize="9" orientation="landscape" horizontalDpi="180" verticalDpi="18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9"/>
  <sheetViews>
    <sheetView showGridLines="0" topLeftCell="A16" workbookViewId="0">
      <selection activeCell="H27" sqref="H27"/>
    </sheetView>
  </sheetViews>
  <sheetFormatPr defaultColWidth="9" defaultRowHeight="14.25"/>
  <cols>
    <col min="1" max="1" width="5.625" style="4" customWidth="1"/>
    <col min="2" max="2" width="25.625" style="4" customWidth="1"/>
    <col min="3" max="6" width="18.625" style="4" customWidth="1"/>
    <col min="7" max="7" width="10.625" style="4" customWidth="1"/>
    <col min="8" max="8" width="9.625" style="5" customWidth="1"/>
    <col min="9" max="16384" width="9" style="4"/>
  </cols>
  <sheetData>
    <row r="2" ht="27.75" spans="1:8">
      <c r="A2" s="6" t="s">
        <v>14</v>
      </c>
      <c r="B2" s="6"/>
      <c r="C2" s="6"/>
      <c r="D2" s="6"/>
      <c r="E2" s="6"/>
      <c r="F2" s="6"/>
      <c r="G2" s="6"/>
      <c r="H2" s="4"/>
    </row>
    <row r="4" s="1" customFormat="1" ht="15" customHeight="1" spans="1:8">
      <c r="A4" s="2" t="e">
        <f ca="1">#REF!</f>
        <v>#REF!</v>
      </c>
      <c r="B4" s="2"/>
      <c r="C4" s="2"/>
      <c r="D4" s="2"/>
      <c r="E4" s="2"/>
      <c r="F4" s="2"/>
      <c r="G4" s="2"/>
      <c r="H4" s="7"/>
    </row>
    <row r="5" s="1" customFormat="1" ht="9" customHeight="1" spans="8:8">
      <c r="H5" s="7"/>
    </row>
    <row r="6" s="1" customFormat="1" ht="15" customHeight="1" spans="1:8">
      <c r="A6" s="321" t="e">
        <f ca="1">#REF!</f>
        <v>#REF!</v>
      </c>
      <c r="B6" s="321"/>
      <c r="C6" s="321"/>
      <c r="D6" s="321"/>
      <c r="E6" s="321"/>
      <c r="F6" s="322" t="s">
        <v>15</v>
      </c>
      <c r="G6" s="323"/>
      <c r="H6" s="7"/>
    </row>
    <row r="7" s="1" customFormat="1" ht="16.5" customHeight="1" spans="1:8">
      <c r="A7" s="8" t="s">
        <v>2</v>
      </c>
      <c r="B7" s="8" t="s">
        <v>3</v>
      </c>
      <c r="C7" s="9" t="s">
        <v>16</v>
      </c>
      <c r="D7" s="9" t="s">
        <v>5</v>
      </c>
      <c r="E7" s="9" t="s">
        <v>6</v>
      </c>
      <c r="F7" s="9" t="s">
        <v>7</v>
      </c>
      <c r="G7" s="9" t="s">
        <v>8</v>
      </c>
      <c r="H7" s="7"/>
    </row>
    <row r="8" s="2" customFormat="1" ht="16.5" customHeight="1" spans="1:8">
      <c r="A8" s="8">
        <v>1</v>
      </c>
      <c r="B8" s="10" t="s">
        <v>17</v>
      </c>
      <c r="C8" s="11" t="e">
        <f ca="1">#REF!</f>
        <v>#REF!</v>
      </c>
      <c r="D8" s="11" t="e">
        <f ca="1">#REF!</f>
        <v>#REF!</v>
      </c>
      <c r="E8" s="11" t="e">
        <f ca="1">#REF!</f>
        <v>#REF!</v>
      </c>
      <c r="F8" s="11" t="e">
        <f ca="1">E8-D8</f>
        <v>#REF!</v>
      </c>
      <c r="G8" s="12" t="e">
        <f ca="1">IF(D8=0," ",IF(F8/D8=0," ",F8/D8))</f>
        <v>#REF!</v>
      </c>
      <c r="H8" s="13"/>
    </row>
    <row r="9" s="3" customFormat="1" ht="16.5" customHeight="1" spans="1:8">
      <c r="A9" s="8">
        <v>2</v>
      </c>
      <c r="B9" s="10" t="s">
        <v>18</v>
      </c>
      <c r="C9" s="11" t="e">
        <f ca="1">#REF!</f>
        <v>#REF!</v>
      </c>
      <c r="D9" s="11" t="e">
        <f ca="1">#REF!</f>
        <v>#REF!</v>
      </c>
      <c r="E9" s="11" t="e">
        <f ca="1">#REF!</f>
        <v>#REF!</v>
      </c>
      <c r="F9" s="11" t="e">
        <f ca="1" t="shared" ref="F9:F22" si="0">E9-D9</f>
        <v>#REF!</v>
      </c>
      <c r="G9" s="12" t="e">
        <f ca="1" t="shared" ref="G9:G25" si="1">IF(D9=0," ",IF(F9/D9=0," ",F9/D9))</f>
        <v>#REF!</v>
      </c>
      <c r="H9" s="15"/>
    </row>
    <row r="10" s="3" customFormat="1" ht="16.5" customHeight="1" spans="1:8">
      <c r="A10" s="8">
        <v>3</v>
      </c>
      <c r="B10" s="10" t="s">
        <v>19</v>
      </c>
      <c r="C10" s="11" t="e">
        <f ca="1">#REF!</f>
        <v>#REF!</v>
      </c>
      <c r="D10" s="11" t="e">
        <f ca="1">#REF!</f>
        <v>#REF!</v>
      </c>
      <c r="E10" s="11" t="e">
        <f ca="1">#REF!</f>
        <v>#REF!</v>
      </c>
      <c r="F10" s="11" t="e">
        <f ca="1" t="shared" si="0"/>
        <v>#REF!</v>
      </c>
      <c r="G10" s="12" t="e">
        <f ca="1" t="shared" si="1"/>
        <v>#REF!</v>
      </c>
      <c r="H10" s="15"/>
    </row>
    <row r="11" s="3" customFormat="1" ht="16.5" customHeight="1" spans="1:8">
      <c r="A11" s="8">
        <v>4</v>
      </c>
      <c r="B11" s="10" t="s">
        <v>20</v>
      </c>
      <c r="C11" s="11" t="e">
        <f ca="1">#REF!</f>
        <v>#REF!</v>
      </c>
      <c r="D11" s="11" t="e">
        <f ca="1">#REF!</f>
        <v>#REF!</v>
      </c>
      <c r="E11" s="11" t="e">
        <f ca="1">#REF!</f>
        <v>#REF!</v>
      </c>
      <c r="F11" s="11" t="e">
        <f ca="1" t="shared" si="0"/>
        <v>#REF!</v>
      </c>
      <c r="G11" s="12" t="e">
        <f ca="1" t="shared" si="1"/>
        <v>#REF!</v>
      </c>
      <c r="H11" s="15"/>
    </row>
    <row r="12" s="3" customFormat="1" ht="16.5" customHeight="1" spans="1:8">
      <c r="A12" s="8">
        <v>5</v>
      </c>
      <c r="B12" s="10" t="s">
        <v>21</v>
      </c>
      <c r="C12" s="11" t="e">
        <f ca="1">#REF!</f>
        <v>#REF!</v>
      </c>
      <c r="D12" s="11" t="e">
        <f ca="1">#REF!</f>
        <v>#REF!</v>
      </c>
      <c r="E12" s="11" t="e">
        <f ca="1">#REF!</f>
        <v>#REF!</v>
      </c>
      <c r="F12" s="11" t="e">
        <f ca="1" t="shared" si="0"/>
        <v>#REF!</v>
      </c>
      <c r="G12" s="12" t="e">
        <f ca="1" t="shared" si="1"/>
        <v>#REF!</v>
      </c>
      <c r="H12" s="15"/>
    </row>
    <row r="13" s="3" customFormat="1" ht="16.5" customHeight="1" spans="1:8">
      <c r="A13" s="8">
        <v>6</v>
      </c>
      <c r="B13" s="10" t="s">
        <v>22</v>
      </c>
      <c r="C13" s="11" t="e">
        <f ca="1">#REF!</f>
        <v>#REF!</v>
      </c>
      <c r="D13" s="11" t="e">
        <f ca="1">#REF!</f>
        <v>#REF!</v>
      </c>
      <c r="E13" s="11" t="e">
        <f ca="1">#REF!</f>
        <v>#REF!</v>
      </c>
      <c r="F13" s="11" t="e">
        <f ca="1" t="shared" si="0"/>
        <v>#REF!</v>
      </c>
      <c r="G13" s="12" t="e">
        <f ca="1" t="shared" si="1"/>
        <v>#REF!</v>
      </c>
      <c r="H13" s="15"/>
    </row>
    <row r="14" s="3" customFormat="1" ht="16.5" customHeight="1" spans="1:8">
      <c r="A14" s="8">
        <v>7</v>
      </c>
      <c r="B14" s="10" t="s">
        <v>23</v>
      </c>
      <c r="C14" s="11" t="e">
        <f ca="1">#REF!</f>
        <v>#REF!</v>
      </c>
      <c r="D14" s="11" t="e">
        <f ca="1">#REF!</f>
        <v>#REF!</v>
      </c>
      <c r="E14" s="11" t="e">
        <f ca="1">#REF!</f>
        <v>#REF!</v>
      </c>
      <c r="F14" s="11" t="e">
        <f ca="1" t="shared" si="0"/>
        <v>#REF!</v>
      </c>
      <c r="G14" s="12" t="e">
        <f ca="1" t="shared" si="1"/>
        <v>#REF!</v>
      </c>
      <c r="H14" s="15"/>
    </row>
    <row r="15" s="3" customFormat="1" ht="16.5" customHeight="1" spans="1:8">
      <c r="A15" s="8">
        <v>8</v>
      </c>
      <c r="B15" s="10" t="s">
        <v>24</v>
      </c>
      <c r="C15" s="11" t="e">
        <f ca="1">#REF!</f>
        <v>#REF!</v>
      </c>
      <c r="D15" s="11" t="e">
        <f ca="1">#REF!</f>
        <v>#REF!</v>
      </c>
      <c r="E15" s="11" t="e">
        <f ca="1">#REF!</f>
        <v>#REF!</v>
      </c>
      <c r="F15" s="11" t="e">
        <f ca="1" t="shared" si="0"/>
        <v>#REF!</v>
      </c>
      <c r="G15" s="12" t="e">
        <f ca="1" t="shared" si="1"/>
        <v>#REF!</v>
      </c>
      <c r="H15" s="15"/>
    </row>
    <row r="16" s="3" customFormat="1" ht="16.5" customHeight="1" spans="1:8">
      <c r="A16" s="8">
        <v>9</v>
      </c>
      <c r="B16" s="10" t="s">
        <v>25</v>
      </c>
      <c r="C16" s="11" t="e">
        <f ca="1">#REF!</f>
        <v>#REF!</v>
      </c>
      <c r="D16" s="11" t="e">
        <f ca="1">#REF!</f>
        <v>#REF!</v>
      </c>
      <c r="E16" s="11" t="e">
        <f ca="1">#REF!</f>
        <v>#REF!</v>
      </c>
      <c r="F16" s="11" t="e">
        <f ca="1" t="shared" si="0"/>
        <v>#REF!</v>
      </c>
      <c r="G16" s="12" t="e">
        <f ca="1" t="shared" si="1"/>
        <v>#REF!</v>
      </c>
      <c r="H16" s="15"/>
    </row>
    <row r="17" s="3" customFormat="1" ht="16.5" customHeight="1" spans="1:8">
      <c r="A17" s="8">
        <v>10</v>
      </c>
      <c r="B17" s="10" t="s">
        <v>26</v>
      </c>
      <c r="C17" s="11" t="e">
        <f ca="1">#REF!</f>
        <v>#REF!</v>
      </c>
      <c r="D17" s="11" t="e">
        <f ca="1">#REF!</f>
        <v>#REF!</v>
      </c>
      <c r="E17" s="11" t="e">
        <f ca="1">#REF!</f>
        <v>#REF!</v>
      </c>
      <c r="F17" s="11" t="e">
        <f ca="1" t="shared" si="0"/>
        <v>#REF!</v>
      </c>
      <c r="G17" s="12" t="e">
        <f ca="1" t="shared" si="1"/>
        <v>#REF!</v>
      </c>
      <c r="H17" s="15"/>
    </row>
    <row r="18" s="3" customFormat="1" ht="16.5" customHeight="1" spans="1:8">
      <c r="A18" s="8">
        <v>11</v>
      </c>
      <c r="B18" s="10" t="s">
        <v>27</v>
      </c>
      <c r="C18" s="11" t="e">
        <f ca="1">#REF!</f>
        <v>#REF!</v>
      </c>
      <c r="D18" s="11" t="e">
        <f ca="1">#REF!</f>
        <v>#REF!</v>
      </c>
      <c r="E18" s="11" t="e">
        <f ca="1">#REF!</f>
        <v>#REF!</v>
      </c>
      <c r="F18" s="11" t="e">
        <f ca="1" t="shared" si="0"/>
        <v>#REF!</v>
      </c>
      <c r="G18" s="12" t="e">
        <f ca="1" t="shared" si="1"/>
        <v>#REF!</v>
      </c>
      <c r="H18" s="15"/>
    </row>
    <row r="19" s="3" customFormat="1" ht="16.5" customHeight="1" spans="1:8">
      <c r="A19" s="8">
        <v>12</v>
      </c>
      <c r="B19" s="10" t="s">
        <v>28</v>
      </c>
      <c r="C19" s="11" t="e">
        <f ca="1">#REF!</f>
        <v>#REF!</v>
      </c>
      <c r="D19" s="11" t="e">
        <f ca="1">#REF!</f>
        <v>#REF!</v>
      </c>
      <c r="E19" s="11" t="e">
        <f ca="1">#REF!</f>
        <v>#REF!</v>
      </c>
      <c r="F19" s="11" t="e">
        <f ca="1" t="shared" si="0"/>
        <v>#REF!</v>
      </c>
      <c r="G19" s="12" t="e">
        <f ca="1" t="shared" si="1"/>
        <v>#REF!</v>
      </c>
      <c r="H19" s="15"/>
    </row>
    <row r="20" s="3" customFormat="1" ht="16.5" customHeight="1" spans="1:8">
      <c r="A20" s="8">
        <v>13</v>
      </c>
      <c r="B20" s="10" t="s">
        <v>29</v>
      </c>
      <c r="C20" s="11" t="e">
        <f ca="1">#REF!</f>
        <v>#REF!</v>
      </c>
      <c r="D20" s="11" t="e">
        <f ca="1">#REF!</f>
        <v>#REF!</v>
      </c>
      <c r="E20" s="11" t="e">
        <f ca="1">#REF!</f>
        <v>#REF!</v>
      </c>
      <c r="F20" s="11" t="e">
        <f ca="1" t="shared" si="0"/>
        <v>#REF!</v>
      </c>
      <c r="G20" s="12" t="e">
        <f ca="1" t="shared" si="1"/>
        <v>#REF!</v>
      </c>
      <c r="H20" s="15"/>
    </row>
    <row r="21" s="3" customFormat="1" ht="16.5" customHeight="1" spans="1:9">
      <c r="A21" s="8">
        <v>14</v>
      </c>
      <c r="B21" s="10" t="s">
        <v>30</v>
      </c>
      <c r="C21" s="11" t="e">
        <f ca="1">#REF!</f>
        <v>#REF!</v>
      </c>
      <c r="D21" s="11" t="e">
        <f ca="1">#REF!</f>
        <v>#REF!</v>
      </c>
      <c r="E21" s="11" t="e">
        <f ca="1">#REF!</f>
        <v>#REF!</v>
      </c>
      <c r="F21" s="11" t="e">
        <f ca="1" t="shared" si="0"/>
        <v>#REF!</v>
      </c>
      <c r="G21" s="12" t="e">
        <f ca="1" t="shared" si="1"/>
        <v>#REF!</v>
      </c>
      <c r="H21" s="16"/>
      <c r="I21" s="16"/>
    </row>
    <row r="22" s="3" customFormat="1" ht="16.5" customHeight="1" spans="1:9">
      <c r="A22" s="8"/>
      <c r="B22" s="10"/>
      <c r="C22" s="11"/>
      <c r="D22" s="11"/>
      <c r="E22" s="11"/>
      <c r="F22" s="11">
        <f ca="1" t="shared" si="0"/>
        <v>0</v>
      </c>
      <c r="G22" s="12" t="str">
        <f ca="1" t="shared" si="1"/>
        <v> </v>
      </c>
      <c r="H22" s="16"/>
      <c r="I22" s="16"/>
    </row>
    <row r="23" s="3" customFormat="1" ht="16.5" customHeight="1" spans="1:9">
      <c r="A23" s="8">
        <v>15</v>
      </c>
      <c r="B23" s="324" t="s">
        <v>31</v>
      </c>
      <c r="C23" s="11" t="e">
        <f ca="1">SUM(C8:C22)</f>
        <v>#REF!</v>
      </c>
      <c r="D23" s="11" t="e">
        <f ca="1">SUM(D8:D22)</f>
        <v>#REF!</v>
      </c>
      <c r="E23" s="11" t="e">
        <f ca="1">SUM(E8:E22)</f>
        <v>#REF!</v>
      </c>
      <c r="F23" s="11" t="e">
        <f ca="1">SUM(F8:F22)</f>
        <v>#REF!</v>
      </c>
      <c r="G23" s="12" t="e">
        <f ca="1" t="shared" si="1"/>
        <v>#REF!</v>
      </c>
      <c r="H23" s="16"/>
      <c r="I23" s="16"/>
    </row>
    <row r="24" s="3" customFormat="1" ht="16.5" customHeight="1" spans="1:8">
      <c r="A24" s="8">
        <v>16</v>
      </c>
      <c r="B24" s="10" t="s">
        <v>32</v>
      </c>
      <c r="C24" s="325"/>
      <c r="D24" s="325"/>
      <c r="E24" s="325"/>
      <c r="F24" s="325">
        <f>E24-D24</f>
        <v>0</v>
      </c>
      <c r="G24" s="12" t="str">
        <f ca="1" t="shared" si="1"/>
        <v> </v>
      </c>
      <c r="H24" s="15"/>
    </row>
    <row r="25" s="3" customFormat="1" ht="16.5" customHeight="1" spans="1:9">
      <c r="A25" s="8">
        <v>17</v>
      </c>
      <c r="B25" s="17" t="s">
        <v>33</v>
      </c>
      <c r="C25" s="11" t="e">
        <f ca="1">C23-C24</f>
        <v>#REF!</v>
      </c>
      <c r="D25" s="11" t="e">
        <f ca="1">D23-D24</f>
        <v>#REF!</v>
      </c>
      <c r="E25" s="11" t="e">
        <f ca="1">E23-E24</f>
        <v>#REF!</v>
      </c>
      <c r="F25" s="11" t="e">
        <f ca="1">F23-F24</f>
        <v>#REF!</v>
      </c>
      <c r="G25" s="12" t="e">
        <f ca="1" t="shared" si="1"/>
        <v>#REF!</v>
      </c>
      <c r="H25" s="16"/>
      <c r="I25" s="16"/>
    </row>
    <row r="26" s="311" customFormat="1" ht="24.95" customHeight="1" spans="1:8">
      <c r="A26" s="318" t="e">
        <f ca="1">#REF!</f>
        <v>#REF!</v>
      </c>
      <c r="B26" s="319"/>
      <c r="C26" s="319"/>
      <c r="D26" s="319"/>
      <c r="E26" s="320"/>
      <c r="F26" s="319"/>
      <c r="G26" s="320" t="e">
        <f ca="1">#REF!</f>
        <v>#REF!</v>
      </c>
      <c r="H26" s="319"/>
    </row>
    <row r="27" s="311" customFormat="1" ht="24.95" customHeight="1" spans="1:8">
      <c r="A27" s="318" t="e">
        <f ca="1">#REF!</f>
        <v>#REF!</v>
      </c>
      <c r="B27" s="319"/>
      <c r="C27" s="319"/>
      <c r="D27" s="319"/>
      <c r="E27" s="320"/>
      <c r="F27" s="320"/>
      <c r="G27" s="319"/>
      <c r="H27" s="319"/>
    </row>
    <row r="28" s="311" customFormat="1" ht="24.95" customHeight="1" spans="1:8">
      <c r="A28" s="318"/>
      <c r="B28" s="319"/>
      <c r="C28" s="319"/>
      <c r="D28" s="319"/>
      <c r="F28" s="320"/>
      <c r="G28" s="319"/>
      <c r="H28" s="319"/>
    </row>
    <row r="29" s="312" customFormat="1" ht="24.95" customHeight="1"/>
  </sheetData>
  <mergeCells count="2">
    <mergeCell ref="A2:G2"/>
    <mergeCell ref="A4:G4"/>
  </mergeCells>
  <printOptions horizontalCentered="1"/>
  <pageMargins left="0.747916666666667" right="0.747916666666667" top="0.984027777777778" bottom="0.984027777777778" header="0.510416666666667" footer="0.510416666666667"/>
  <pageSetup paperSize="9" scale="90" orientation="landscape" horizontalDpi="180" verticalDpi="18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showGridLines="0" topLeftCell="B1" workbookViewId="0">
      <selection activeCell="C13" sqref="C13"/>
    </sheetView>
  </sheetViews>
  <sheetFormatPr defaultColWidth="9" defaultRowHeight="14.25"/>
  <cols>
    <col min="1" max="1" width="4.875" style="1" customWidth="1"/>
    <col min="2" max="2" width="25.625" style="1" customWidth="1"/>
    <col min="3" max="6" width="18.625" style="1" customWidth="1"/>
    <col min="7" max="7" width="8.625" style="1" customWidth="1"/>
    <col min="8" max="8" width="9.625" style="7" customWidth="1"/>
    <col min="9" max="16384" width="9" style="1"/>
  </cols>
  <sheetData>
    <row r="2" ht="27" spans="1:8">
      <c r="A2" s="313" t="s">
        <v>34</v>
      </c>
      <c r="B2" s="313"/>
      <c r="C2" s="313"/>
      <c r="D2" s="313"/>
      <c r="E2" s="313"/>
      <c r="F2" s="313"/>
      <c r="G2" s="313"/>
      <c r="H2" s="1"/>
    </row>
    <row r="4" spans="1:7">
      <c r="A4" s="2" t="e">
        <f ca="1">#REF!</f>
        <v>#REF!</v>
      </c>
      <c r="B4" s="2"/>
      <c r="C4" s="2"/>
      <c r="D4" s="2"/>
      <c r="E4" s="2"/>
      <c r="F4" s="2"/>
      <c r="G4" s="2"/>
    </row>
    <row r="6" spans="1:6">
      <c r="A6" s="1" t="e">
        <f ca="1">#REF!</f>
        <v>#REF!</v>
      </c>
      <c r="F6" s="314" t="s">
        <v>15</v>
      </c>
    </row>
    <row r="7" ht="18" customHeight="1" spans="1:7">
      <c r="A7" s="8" t="s">
        <v>2</v>
      </c>
      <c r="B7" s="8" t="s">
        <v>3</v>
      </c>
      <c r="C7" s="9" t="s">
        <v>16</v>
      </c>
      <c r="D7" s="9" t="s">
        <v>5</v>
      </c>
      <c r="E7" s="9" t="s">
        <v>6</v>
      </c>
      <c r="F7" s="9" t="s">
        <v>7</v>
      </c>
      <c r="G7" s="9" t="s">
        <v>8</v>
      </c>
    </row>
    <row r="8" s="2" customFormat="1" ht="18" customHeight="1" spans="1:8">
      <c r="A8" s="8">
        <v>1</v>
      </c>
      <c r="B8" s="10" t="s">
        <v>35</v>
      </c>
      <c r="C8" s="11" t="e">
        <f ca="1">#REF!</f>
        <v>#REF!</v>
      </c>
      <c r="D8" s="11" t="e">
        <f ca="1">#REF!</f>
        <v>#REF!</v>
      </c>
      <c r="E8" s="11" t="e">
        <f ca="1">#REF!</f>
        <v>#REF!</v>
      </c>
      <c r="F8" s="11" t="e">
        <f ca="1">E8-D8</f>
        <v>#REF!</v>
      </c>
      <c r="G8" s="315" t="e">
        <f ca="1">IF(D8=0," ",IF(F8/D8=0," ",F8/D8))</f>
        <v>#REF!</v>
      </c>
      <c r="H8" s="13"/>
    </row>
    <row r="9" s="3" customFormat="1" ht="18" customHeight="1" spans="1:8">
      <c r="A9" s="8">
        <v>2</v>
      </c>
      <c r="B9" s="10" t="s">
        <v>36</v>
      </c>
      <c r="C9" s="11" t="e">
        <f ca="1">#REF!</f>
        <v>#REF!</v>
      </c>
      <c r="D9" s="11" t="e">
        <f ca="1">#REF!</f>
        <v>#REF!</v>
      </c>
      <c r="E9" s="11" t="e">
        <f ca="1">#REF!</f>
        <v>#REF!</v>
      </c>
      <c r="F9" s="11" t="e">
        <f ca="1" t="shared" ref="F9:F18" si="0">E9-D9</f>
        <v>#REF!</v>
      </c>
      <c r="G9" s="315" t="e">
        <f ca="1" t="shared" ref="G9:G21" si="1">IF(D9=0," ",IF(F9/D9=0," ",F9/D9))</f>
        <v>#REF!</v>
      </c>
      <c r="H9" s="15"/>
    </row>
    <row r="10" s="3" customFormat="1" ht="18" customHeight="1" spans="1:8">
      <c r="A10" s="8">
        <v>3</v>
      </c>
      <c r="B10" s="10" t="s">
        <v>37</v>
      </c>
      <c r="C10" s="11" t="e">
        <f ca="1">#REF!</f>
        <v>#REF!</v>
      </c>
      <c r="D10" s="11" t="e">
        <f ca="1">#REF!</f>
        <v>#REF!</v>
      </c>
      <c r="E10" s="11" t="e">
        <f ca="1">#REF!</f>
        <v>#REF!</v>
      </c>
      <c r="F10" s="11" t="e">
        <f ca="1" t="shared" si="0"/>
        <v>#REF!</v>
      </c>
      <c r="G10" s="315" t="e">
        <f ca="1" t="shared" si="1"/>
        <v>#REF!</v>
      </c>
      <c r="H10" s="15"/>
    </row>
    <row r="11" s="3" customFormat="1" ht="18" customHeight="1" spans="1:8">
      <c r="A11" s="8"/>
      <c r="B11" s="10"/>
      <c r="C11" s="11"/>
      <c r="D11" s="11"/>
      <c r="E11" s="11"/>
      <c r="F11" s="11">
        <f ca="1" t="shared" si="0"/>
        <v>0</v>
      </c>
      <c r="G11" s="315" t="str">
        <f ca="1" t="shared" si="1"/>
        <v> </v>
      </c>
      <c r="H11" s="15"/>
    </row>
    <row r="12" s="3" customFormat="1" ht="18" customHeight="1" spans="1:8">
      <c r="A12" s="8"/>
      <c r="B12" s="10"/>
      <c r="C12" s="11"/>
      <c r="D12" s="11"/>
      <c r="E12" s="11"/>
      <c r="F12" s="11">
        <f ca="1" t="shared" si="0"/>
        <v>0</v>
      </c>
      <c r="G12" s="315" t="str">
        <f ca="1" t="shared" si="1"/>
        <v> </v>
      </c>
      <c r="H12" s="15"/>
    </row>
    <row r="13" s="3" customFormat="1" ht="18" customHeight="1" spans="1:8">
      <c r="A13" s="8"/>
      <c r="B13" s="10"/>
      <c r="C13" s="11"/>
      <c r="D13" s="11"/>
      <c r="E13" s="11"/>
      <c r="F13" s="11">
        <f ca="1" t="shared" si="0"/>
        <v>0</v>
      </c>
      <c r="G13" s="315" t="str">
        <f ca="1" t="shared" si="1"/>
        <v> </v>
      </c>
      <c r="H13" s="15"/>
    </row>
    <row r="14" s="3" customFormat="1" ht="18" customHeight="1" spans="1:8">
      <c r="A14" s="8"/>
      <c r="B14" s="10"/>
      <c r="C14" s="11"/>
      <c r="D14" s="11"/>
      <c r="E14" s="11"/>
      <c r="F14" s="11">
        <f ca="1" t="shared" si="0"/>
        <v>0</v>
      </c>
      <c r="G14" s="315" t="str">
        <f ca="1" t="shared" si="1"/>
        <v> </v>
      </c>
      <c r="H14" s="15"/>
    </row>
    <row r="15" s="3" customFormat="1" ht="18" customHeight="1" spans="1:8">
      <c r="A15" s="8"/>
      <c r="B15" s="10"/>
      <c r="C15" s="11"/>
      <c r="D15" s="11"/>
      <c r="E15" s="11"/>
      <c r="F15" s="11">
        <f ca="1" t="shared" si="0"/>
        <v>0</v>
      </c>
      <c r="G15" s="315" t="str">
        <f ca="1" t="shared" si="1"/>
        <v> </v>
      </c>
      <c r="H15" s="15"/>
    </row>
    <row r="16" s="3" customFormat="1" ht="18" customHeight="1" spans="1:8">
      <c r="A16" s="8"/>
      <c r="B16" s="10"/>
      <c r="C16" s="11"/>
      <c r="D16" s="11"/>
      <c r="E16" s="11"/>
      <c r="F16" s="11">
        <f ca="1" t="shared" si="0"/>
        <v>0</v>
      </c>
      <c r="G16" s="315" t="str">
        <f ca="1" t="shared" si="1"/>
        <v> </v>
      </c>
      <c r="H16" s="15"/>
    </row>
    <row r="17" s="3" customFormat="1" ht="18" customHeight="1" spans="1:9">
      <c r="A17" s="8"/>
      <c r="B17" s="316"/>
      <c r="C17" s="11"/>
      <c r="D17" s="11"/>
      <c r="E17" s="11"/>
      <c r="F17" s="11">
        <f ca="1" t="shared" si="0"/>
        <v>0</v>
      </c>
      <c r="G17" s="315" t="str">
        <f ca="1" t="shared" si="1"/>
        <v> </v>
      </c>
      <c r="H17" s="16"/>
      <c r="I17" s="16"/>
    </row>
    <row r="18" s="3" customFormat="1" ht="18" customHeight="1" spans="1:9">
      <c r="A18" s="8"/>
      <c r="B18" s="316"/>
      <c r="C18" s="11"/>
      <c r="D18" s="11"/>
      <c r="E18" s="11"/>
      <c r="F18" s="11">
        <f ca="1" t="shared" si="0"/>
        <v>0</v>
      </c>
      <c r="G18" s="315" t="str">
        <f ca="1" t="shared" si="1"/>
        <v> </v>
      </c>
      <c r="H18" s="16"/>
      <c r="I18" s="16"/>
    </row>
    <row r="19" s="3" customFormat="1" ht="18" customHeight="1" spans="1:9">
      <c r="A19" s="8"/>
      <c r="B19" s="10" t="s">
        <v>38</v>
      </c>
      <c r="C19" s="11" t="e">
        <f ca="1">SUM(C8:C18)</f>
        <v>#REF!</v>
      </c>
      <c r="D19" s="11" t="e">
        <f ca="1">SUM(D8:D18)</f>
        <v>#REF!</v>
      </c>
      <c r="E19" s="11" t="e">
        <f ca="1">SUM(E8:E18)</f>
        <v>#REF!</v>
      </c>
      <c r="F19" s="11" t="e">
        <f ca="1">SUM(F8:F18)</f>
        <v>#REF!</v>
      </c>
      <c r="G19" s="315" t="e">
        <f ca="1" t="shared" si="1"/>
        <v>#REF!</v>
      </c>
      <c r="H19" s="16"/>
      <c r="I19" s="16"/>
    </row>
    <row r="20" s="3" customFormat="1" ht="18" customHeight="1" spans="1:8">
      <c r="A20" s="8"/>
      <c r="B20" s="10" t="s">
        <v>39</v>
      </c>
      <c r="C20" s="11"/>
      <c r="D20" s="11"/>
      <c r="E20" s="11"/>
      <c r="F20" s="11"/>
      <c r="G20" s="315" t="str">
        <f ca="1" t="shared" si="1"/>
        <v> </v>
      </c>
      <c r="H20" s="15"/>
    </row>
    <row r="21" s="3" customFormat="1" ht="18" customHeight="1" spans="1:9">
      <c r="A21" s="8"/>
      <c r="B21" s="317" t="s">
        <v>40</v>
      </c>
      <c r="C21" s="11" t="e">
        <f ca="1">C19-C20</f>
        <v>#REF!</v>
      </c>
      <c r="D21" s="11" t="e">
        <f ca="1">D19-D20</f>
        <v>#REF!</v>
      </c>
      <c r="E21" s="11" t="e">
        <f ca="1">E19-E20</f>
        <v>#REF!</v>
      </c>
      <c r="F21" s="11" t="e">
        <f ca="1">F19-F20</f>
        <v>#REF!</v>
      </c>
      <c r="G21" s="315" t="e">
        <f ca="1" t="shared" si="1"/>
        <v>#REF!</v>
      </c>
      <c r="H21" s="16"/>
      <c r="I21" s="16"/>
    </row>
    <row r="22" s="311" customFormat="1" ht="24.95" customHeight="1" spans="1:8">
      <c r="A22" s="318" t="e">
        <f ca="1">#REF!</f>
        <v>#REF!</v>
      </c>
      <c r="B22" s="319"/>
      <c r="C22" s="319"/>
      <c r="D22" s="319"/>
      <c r="E22" s="320"/>
      <c r="F22" s="319"/>
      <c r="G22" s="320" t="e">
        <f ca="1">#REF!</f>
        <v>#REF!</v>
      </c>
      <c r="H22" s="319"/>
    </row>
    <row r="23" s="311" customFormat="1" ht="24.95" customHeight="1" spans="1:8">
      <c r="A23" s="318" t="e">
        <f ca="1">#REF!</f>
        <v>#REF!</v>
      </c>
      <c r="B23" s="319"/>
      <c r="C23" s="319"/>
      <c r="D23" s="319"/>
      <c r="E23" s="320"/>
      <c r="F23" s="320"/>
      <c r="G23" s="319"/>
      <c r="H23" s="319"/>
    </row>
    <row r="24" s="311" customFormat="1" ht="24.95" customHeight="1" spans="1:8">
      <c r="A24" s="318"/>
      <c r="B24" s="319"/>
      <c r="C24" s="319"/>
      <c r="D24" s="319"/>
      <c r="F24" s="320"/>
      <c r="G24" s="319"/>
      <c r="H24" s="319"/>
    </row>
    <row r="25" s="312" customFormat="1" ht="24.95" customHeight="1"/>
  </sheetData>
  <mergeCells count="2">
    <mergeCell ref="A2:G2"/>
    <mergeCell ref="A4:G4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Q452"/>
  <sheetViews>
    <sheetView showGridLines="0" showZeros="0" tabSelected="1" workbookViewId="0">
      <selection activeCell="C8" sqref="C8"/>
    </sheetView>
  </sheetViews>
  <sheetFormatPr defaultColWidth="9" defaultRowHeight="14.25"/>
  <cols>
    <col min="1" max="1" width="4.125" style="249" customWidth="1"/>
    <col min="2" max="2" width="4.75" style="249" customWidth="1"/>
    <col min="3" max="3" width="22.875" style="250" customWidth="1"/>
    <col min="4" max="4" width="13.625" style="249" customWidth="1"/>
    <col min="5" max="5" width="14.125" style="251" customWidth="1"/>
    <col min="6" max="6" width="5.125" style="252" customWidth="1"/>
    <col min="7" max="7" width="5.375" style="252" customWidth="1"/>
    <col min="8" max="8" width="11.75" style="253" customWidth="1"/>
    <col min="9" max="9" width="0.25" style="264" customWidth="1"/>
    <col min="10" max="10" width="13.75" style="265" customWidth="1"/>
    <col min="11" max="11" width="14" style="265" customWidth="1"/>
    <col min="12" max="12" width="13" style="265" customWidth="1"/>
    <col min="13" max="13" width="7.625" style="266" customWidth="1"/>
    <col min="14" max="14" width="14" style="265" customWidth="1"/>
    <col min="15" max="15" width="9.5" style="267" customWidth="1"/>
    <col min="16" max="16" width="5.75" style="249" customWidth="1"/>
    <col min="17" max="17" width="5.25" style="249" customWidth="1"/>
    <col min="18" max="16384" width="9" style="249"/>
  </cols>
  <sheetData>
    <row r="1" s="193" customFormat="1" ht="28.5" customHeight="1" spans="1:17">
      <c r="A1" s="196" t="s">
        <v>41</v>
      </c>
      <c r="B1" s="196"/>
      <c r="C1" s="196"/>
      <c r="D1" s="196"/>
      <c r="E1" s="197"/>
      <c r="F1" s="196"/>
      <c r="G1" s="196"/>
      <c r="H1" s="198"/>
      <c r="I1" s="196"/>
      <c r="J1" s="196"/>
      <c r="K1" s="196"/>
      <c r="L1" s="196"/>
      <c r="M1" s="274"/>
      <c r="N1" s="196"/>
      <c r="O1" s="196"/>
      <c r="P1" s="196"/>
      <c r="Q1" s="196"/>
    </row>
    <row r="2" s="263" customFormat="1" ht="17.25" customHeight="1" spans="1:17">
      <c r="A2" s="268" t="e">
        <f ca="1">#REF!</f>
        <v>#REF!</v>
      </c>
      <c r="B2" s="268"/>
      <c r="C2" s="268"/>
      <c r="D2" s="268"/>
      <c r="E2" s="269"/>
      <c r="F2" s="268"/>
      <c r="G2" s="268"/>
      <c r="H2" s="270"/>
      <c r="I2" s="268"/>
      <c r="J2" s="268"/>
      <c r="K2" s="268"/>
      <c r="L2" s="268"/>
      <c r="M2" s="275"/>
      <c r="N2" s="268"/>
      <c r="O2" s="268"/>
      <c r="P2" s="268"/>
      <c r="Q2" s="268"/>
    </row>
    <row r="3" s="263" customFormat="1" ht="17.25" customHeight="1" spans="1:17">
      <c r="A3" s="268"/>
      <c r="B3" s="268"/>
      <c r="C3" s="271"/>
      <c r="D3" s="268"/>
      <c r="E3" s="269"/>
      <c r="F3" s="268"/>
      <c r="G3" s="268"/>
      <c r="H3" s="270"/>
      <c r="I3" s="268"/>
      <c r="J3" s="268"/>
      <c r="K3" s="268"/>
      <c r="L3" s="268"/>
      <c r="M3" s="275"/>
      <c r="N3" s="268"/>
      <c r="O3" s="275"/>
      <c r="P3" s="268"/>
      <c r="Q3" s="268"/>
    </row>
    <row r="4" s="263" customFormat="1" ht="17.25" customHeight="1" spans="1:17">
      <c r="A4" s="268"/>
      <c r="B4" s="268"/>
      <c r="C4" s="271"/>
      <c r="D4" s="268"/>
      <c r="E4" s="269"/>
      <c r="F4" s="268"/>
      <c r="G4" s="268"/>
      <c r="H4" s="270"/>
      <c r="I4" s="268"/>
      <c r="J4" s="268"/>
      <c r="K4" s="268"/>
      <c r="L4" s="268"/>
      <c r="M4" s="275"/>
      <c r="N4" s="268"/>
      <c r="O4" s="275"/>
      <c r="P4" s="268"/>
      <c r="Q4" s="290" t="s">
        <v>42</v>
      </c>
    </row>
    <row r="5" s="263" customFormat="1" ht="17.25" customHeight="1" spans="1:17">
      <c r="A5" s="263" t="e">
        <f ca="1">#REF!</f>
        <v>#REF!</v>
      </c>
      <c r="C5" s="271"/>
      <c r="D5" s="272"/>
      <c r="E5" s="251"/>
      <c r="F5" s="268"/>
      <c r="G5" s="268"/>
      <c r="H5" s="270"/>
      <c r="I5" s="276"/>
      <c r="J5" s="277"/>
      <c r="K5" s="277"/>
      <c r="L5" s="277"/>
      <c r="M5" s="278"/>
      <c r="N5" s="277"/>
      <c r="O5" s="275"/>
      <c r="Q5" s="291" t="s">
        <v>43</v>
      </c>
    </row>
    <row r="6" s="194" customFormat="1" ht="17.25" customHeight="1" spans="1:17">
      <c r="A6" s="199" t="s">
        <v>44</v>
      </c>
      <c r="B6" s="199" t="s">
        <v>45</v>
      </c>
      <c r="C6" s="200" t="s">
        <v>46</v>
      </c>
      <c r="D6" s="199" t="s">
        <v>47</v>
      </c>
      <c r="E6" s="201" t="s">
        <v>48</v>
      </c>
      <c r="F6" s="199" t="s">
        <v>49</v>
      </c>
      <c r="G6" s="199" t="s">
        <v>50</v>
      </c>
      <c r="H6" s="202" t="s">
        <v>51</v>
      </c>
      <c r="I6" s="279" t="s">
        <v>52</v>
      </c>
      <c r="J6" s="280" t="s">
        <v>16</v>
      </c>
      <c r="K6" s="281"/>
      <c r="L6" s="228" t="s">
        <v>53</v>
      </c>
      <c r="M6" s="282"/>
      <c r="N6" s="228"/>
      <c r="O6" s="282" t="s">
        <v>8</v>
      </c>
      <c r="P6" s="283"/>
      <c r="Q6" s="228" t="s">
        <v>54</v>
      </c>
    </row>
    <row r="7" s="194" customFormat="1" ht="17.25" customHeight="1" spans="1:17">
      <c r="A7" s="203"/>
      <c r="B7" s="203"/>
      <c r="C7" s="204"/>
      <c r="D7" s="203"/>
      <c r="E7" s="205"/>
      <c r="F7" s="203"/>
      <c r="G7" s="203"/>
      <c r="H7" s="206"/>
      <c r="I7" s="284"/>
      <c r="J7" s="285" t="s">
        <v>55</v>
      </c>
      <c r="K7" s="285" t="s">
        <v>56</v>
      </c>
      <c r="L7" s="285" t="s">
        <v>55</v>
      </c>
      <c r="M7" s="282" t="s">
        <v>57</v>
      </c>
      <c r="N7" s="285" t="s">
        <v>56</v>
      </c>
      <c r="O7" s="282"/>
      <c r="P7" s="228" t="s">
        <v>54</v>
      </c>
      <c r="Q7" s="228"/>
    </row>
    <row r="8" s="195" customFormat="1" ht="17.25" customHeight="1" spans="1:17">
      <c r="A8" s="207">
        <v>1</v>
      </c>
      <c r="B8" s="208"/>
      <c r="C8" s="254" t="s">
        <v>58</v>
      </c>
      <c r="D8" s="208"/>
      <c r="E8" s="237"/>
      <c r="G8" s="207"/>
      <c r="H8" s="235"/>
      <c r="I8" s="229"/>
      <c r="J8" s="238"/>
      <c r="K8" s="238"/>
      <c r="L8" s="238"/>
      <c r="M8" s="286"/>
      <c r="N8" s="238"/>
      <c r="O8" s="287">
        <f t="shared" ref="O8:O71" si="0">IF(K8=0,,(N8-K8)/K8)</f>
        <v>0</v>
      </c>
      <c r="P8" s="261"/>
      <c r="Q8" s="261"/>
    </row>
    <row r="9" s="195" customFormat="1" ht="17.25" customHeight="1" spans="1:17">
      <c r="A9" s="207">
        <v>2</v>
      </c>
      <c r="B9" s="208"/>
      <c r="C9" s="233" t="s">
        <v>59</v>
      </c>
      <c r="D9" s="208"/>
      <c r="E9" s="255"/>
      <c r="F9" s="207" t="s">
        <v>60</v>
      </c>
      <c r="G9" s="207">
        <v>35</v>
      </c>
      <c r="H9" s="235">
        <v>41060</v>
      </c>
      <c r="I9" s="229"/>
      <c r="J9" s="238">
        <v>97300</v>
      </c>
      <c r="K9" s="288">
        <v>19460</v>
      </c>
      <c r="L9" s="289">
        <v>42000</v>
      </c>
      <c r="M9" s="286">
        <v>0.5</v>
      </c>
      <c r="N9" s="238">
        <f>L9*M9</f>
        <v>21000</v>
      </c>
      <c r="O9" s="287">
        <f t="shared" si="0"/>
        <v>0.079</v>
      </c>
      <c r="P9" s="261"/>
      <c r="Q9" s="261"/>
    </row>
    <row r="10" s="195" customFormat="1" ht="17.25" customHeight="1" spans="1:17">
      <c r="A10" s="207">
        <v>3</v>
      </c>
      <c r="B10" s="208"/>
      <c r="C10" s="233" t="s">
        <v>61</v>
      </c>
      <c r="D10" s="208" t="s">
        <v>62</v>
      </c>
      <c r="E10" s="255"/>
      <c r="F10" s="207" t="s">
        <v>60</v>
      </c>
      <c r="G10" s="207">
        <v>1</v>
      </c>
      <c r="H10" s="235">
        <v>41060</v>
      </c>
      <c r="I10" s="211"/>
      <c r="J10" s="238">
        <v>5800</v>
      </c>
      <c r="K10" s="288">
        <v>1160</v>
      </c>
      <c r="L10" s="289">
        <v>5800</v>
      </c>
      <c r="M10" s="286">
        <v>0.5</v>
      </c>
      <c r="N10" s="238">
        <f t="shared" ref="N10:N73" si="1">L10*M10</f>
        <v>2900</v>
      </c>
      <c r="O10" s="287">
        <f t="shared" si="0"/>
        <v>1.5</v>
      </c>
      <c r="P10" s="261"/>
      <c r="Q10" s="261"/>
    </row>
    <row r="11" s="195" customFormat="1" ht="17.25" customHeight="1" spans="1:17">
      <c r="A11" s="207">
        <v>4</v>
      </c>
      <c r="B11" s="208"/>
      <c r="C11" s="233" t="s">
        <v>61</v>
      </c>
      <c r="D11" s="208" t="s">
        <v>63</v>
      </c>
      <c r="E11" s="255"/>
      <c r="F11" s="207" t="s">
        <v>60</v>
      </c>
      <c r="G11" s="207">
        <v>1</v>
      </c>
      <c r="H11" s="235">
        <v>41060</v>
      </c>
      <c r="I11" s="211"/>
      <c r="J11" s="238">
        <v>12500</v>
      </c>
      <c r="K11" s="288">
        <v>2500</v>
      </c>
      <c r="L11" s="289">
        <v>12800</v>
      </c>
      <c r="M11" s="286">
        <v>0.5</v>
      </c>
      <c r="N11" s="238">
        <f t="shared" si="1"/>
        <v>6400</v>
      </c>
      <c r="O11" s="287">
        <f t="shared" si="0"/>
        <v>1.56</v>
      </c>
      <c r="P11" s="261"/>
      <c r="Q11" s="261"/>
    </row>
    <row r="12" s="195" customFormat="1" ht="17.25" customHeight="1" spans="1:17">
      <c r="A12" s="207">
        <v>5</v>
      </c>
      <c r="B12" s="208"/>
      <c r="C12" s="233" t="s">
        <v>64</v>
      </c>
      <c r="D12" s="208" t="s">
        <v>65</v>
      </c>
      <c r="E12" s="240"/>
      <c r="F12" s="207" t="s">
        <v>60</v>
      </c>
      <c r="G12" s="207">
        <v>2</v>
      </c>
      <c r="H12" s="235">
        <v>41060</v>
      </c>
      <c r="I12" s="211"/>
      <c r="J12" s="238">
        <v>3600</v>
      </c>
      <c r="K12" s="288">
        <v>720</v>
      </c>
      <c r="L12" s="289">
        <v>9998</v>
      </c>
      <c r="M12" s="286">
        <v>0.5</v>
      </c>
      <c r="N12" s="238">
        <f t="shared" si="1"/>
        <v>4999</v>
      </c>
      <c r="O12" s="287">
        <f t="shared" si="0"/>
        <v>5.943</v>
      </c>
      <c r="P12" s="261"/>
      <c r="Q12" s="261"/>
    </row>
    <row r="13" s="195" customFormat="1" ht="17.25" customHeight="1" spans="1:17">
      <c r="A13" s="207">
        <v>6</v>
      </c>
      <c r="B13" s="208"/>
      <c r="C13" s="233" t="s">
        <v>64</v>
      </c>
      <c r="D13" s="208" t="s">
        <v>63</v>
      </c>
      <c r="E13" s="256"/>
      <c r="F13" s="207" t="s">
        <v>60</v>
      </c>
      <c r="G13" s="207">
        <v>17</v>
      </c>
      <c r="H13" s="235">
        <v>41060</v>
      </c>
      <c r="I13" s="211"/>
      <c r="J13" s="238">
        <v>93500</v>
      </c>
      <c r="K13" s="288">
        <v>18700</v>
      </c>
      <c r="L13" s="289">
        <v>18666</v>
      </c>
      <c r="M13" s="286">
        <v>0.5</v>
      </c>
      <c r="N13" s="238">
        <f t="shared" si="1"/>
        <v>9333</v>
      </c>
      <c r="O13" s="287">
        <f t="shared" si="0"/>
        <v>-0.501</v>
      </c>
      <c r="P13" s="261"/>
      <c r="Q13" s="261"/>
    </row>
    <row r="14" s="195" customFormat="1" ht="17.25" customHeight="1" spans="1:17">
      <c r="A14" s="207">
        <v>7</v>
      </c>
      <c r="B14" s="208"/>
      <c r="C14" s="233" t="s">
        <v>64</v>
      </c>
      <c r="D14" s="208" t="s">
        <v>62</v>
      </c>
      <c r="E14" s="237"/>
      <c r="F14" s="207" t="s">
        <v>60</v>
      </c>
      <c r="G14" s="207">
        <v>17</v>
      </c>
      <c r="H14" s="235">
        <v>41060</v>
      </c>
      <c r="I14" s="211"/>
      <c r="J14" s="238">
        <v>25500</v>
      </c>
      <c r="K14" s="288">
        <v>5100</v>
      </c>
      <c r="L14" s="289">
        <v>10404</v>
      </c>
      <c r="M14" s="286">
        <v>0.5</v>
      </c>
      <c r="N14" s="238">
        <f t="shared" si="1"/>
        <v>5202</v>
      </c>
      <c r="O14" s="287">
        <f t="shared" si="0"/>
        <v>0.02</v>
      </c>
      <c r="P14" s="261"/>
      <c r="Q14" s="261"/>
    </row>
    <row r="15" s="195" customFormat="1" ht="17.25" customHeight="1" spans="1:17">
      <c r="A15" s="207">
        <v>8</v>
      </c>
      <c r="B15" s="208"/>
      <c r="C15" s="233" t="s">
        <v>64</v>
      </c>
      <c r="D15" s="208" t="s">
        <v>66</v>
      </c>
      <c r="E15" s="237"/>
      <c r="F15" s="207" t="s">
        <v>60</v>
      </c>
      <c r="G15" s="207">
        <v>3</v>
      </c>
      <c r="H15" s="235">
        <v>41060</v>
      </c>
      <c r="I15" s="211"/>
      <c r="J15" s="238">
        <v>4500</v>
      </c>
      <c r="K15" s="288">
        <v>900</v>
      </c>
      <c r="L15" s="289">
        <v>3204</v>
      </c>
      <c r="M15" s="286">
        <v>0.5</v>
      </c>
      <c r="N15" s="238">
        <f t="shared" si="1"/>
        <v>1602</v>
      </c>
      <c r="O15" s="287">
        <f t="shared" si="0"/>
        <v>0.78</v>
      </c>
      <c r="P15" s="261"/>
      <c r="Q15" s="261"/>
    </row>
    <row r="16" s="195" customFormat="1" ht="17.25" customHeight="1" spans="1:17">
      <c r="A16" s="207">
        <v>9</v>
      </c>
      <c r="B16" s="208"/>
      <c r="C16" s="233" t="s">
        <v>67</v>
      </c>
      <c r="D16" s="208"/>
      <c r="E16" s="237"/>
      <c r="F16" s="207" t="s">
        <v>60</v>
      </c>
      <c r="G16" s="207">
        <v>1</v>
      </c>
      <c r="H16" s="235">
        <v>41060</v>
      </c>
      <c r="I16" s="211"/>
      <c r="J16" s="238">
        <v>3200</v>
      </c>
      <c r="K16" s="288">
        <v>640</v>
      </c>
      <c r="L16" s="289">
        <v>2200</v>
      </c>
      <c r="M16" s="286">
        <v>0.5</v>
      </c>
      <c r="N16" s="238">
        <f t="shared" si="1"/>
        <v>1100</v>
      </c>
      <c r="O16" s="287">
        <f t="shared" si="0"/>
        <v>0.719</v>
      </c>
      <c r="P16" s="261"/>
      <c r="Q16" s="261"/>
    </row>
    <row r="17" s="195" customFormat="1" ht="17.25" customHeight="1" spans="1:17">
      <c r="A17" s="207">
        <v>10</v>
      </c>
      <c r="B17" s="208"/>
      <c r="C17" s="245" t="s">
        <v>68</v>
      </c>
      <c r="D17" s="208" t="s">
        <v>69</v>
      </c>
      <c r="E17" s="236"/>
      <c r="F17" s="207" t="s">
        <v>60</v>
      </c>
      <c r="G17" s="207">
        <v>2</v>
      </c>
      <c r="H17" s="235">
        <v>41060</v>
      </c>
      <c r="I17" s="211"/>
      <c r="J17" s="238"/>
      <c r="K17" s="288">
        <v>0</v>
      </c>
      <c r="L17" s="236">
        <v>6800</v>
      </c>
      <c r="M17" s="286">
        <v>0.5</v>
      </c>
      <c r="N17" s="238">
        <f t="shared" si="1"/>
        <v>3400</v>
      </c>
      <c r="O17" s="287">
        <f t="shared" si="0"/>
        <v>0</v>
      </c>
      <c r="P17" s="261"/>
      <c r="Q17" s="261"/>
    </row>
    <row r="18" s="195" customFormat="1" ht="17.25" customHeight="1" spans="1:17">
      <c r="A18" s="207">
        <v>11</v>
      </c>
      <c r="B18" s="208"/>
      <c r="C18" s="233" t="s">
        <v>68</v>
      </c>
      <c r="D18" s="208" t="s">
        <v>70</v>
      </c>
      <c r="E18" s="236"/>
      <c r="F18" s="207" t="s">
        <v>60</v>
      </c>
      <c r="G18" s="207">
        <v>3</v>
      </c>
      <c r="H18" s="235">
        <v>41060</v>
      </c>
      <c r="I18" s="211"/>
      <c r="J18" s="238"/>
      <c r="K18" s="288">
        <v>0</v>
      </c>
      <c r="L18" s="236">
        <v>7800</v>
      </c>
      <c r="M18" s="286">
        <v>0.5</v>
      </c>
      <c r="N18" s="238">
        <f t="shared" si="1"/>
        <v>3900</v>
      </c>
      <c r="O18" s="287">
        <f t="shared" si="0"/>
        <v>0</v>
      </c>
      <c r="P18" s="261"/>
      <c r="Q18" s="261"/>
    </row>
    <row r="19" s="195" customFormat="1" ht="17.25" customHeight="1" spans="1:17">
      <c r="A19" s="207">
        <v>12</v>
      </c>
      <c r="B19" s="208"/>
      <c r="C19" s="233" t="s">
        <v>71</v>
      </c>
      <c r="D19" s="208" t="s">
        <v>70</v>
      </c>
      <c r="E19" s="236"/>
      <c r="F19" s="207" t="s">
        <v>60</v>
      </c>
      <c r="G19" s="207">
        <v>2</v>
      </c>
      <c r="H19" s="235">
        <v>41060</v>
      </c>
      <c r="I19" s="211"/>
      <c r="J19" s="238"/>
      <c r="K19" s="288">
        <v>0</v>
      </c>
      <c r="L19" s="236">
        <v>3200</v>
      </c>
      <c r="M19" s="286">
        <v>0.5</v>
      </c>
      <c r="N19" s="238">
        <f t="shared" si="1"/>
        <v>1600</v>
      </c>
      <c r="O19" s="287">
        <f t="shared" si="0"/>
        <v>0</v>
      </c>
      <c r="P19" s="261"/>
      <c r="Q19" s="261"/>
    </row>
    <row r="20" s="195" customFormat="1" ht="17.25" customHeight="1" spans="1:17">
      <c r="A20" s="207">
        <v>13</v>
      </c>
      <c r="B20" s="208"/>
      <c r="C20" s="233" t="s">
        <v>71</v>
      </c>
      <c r="D20" s="208" t="s">
        <v>72</v>
      </c>
      <c r="E20" s="236"/>
      <c r="F20" s="207" t="s">
        <v>60</v>
      </c>
      <c r="G20" s="207">
        <v>3</v>
      </c>
      <c r="H20" s="235">
        <v>41060</v>
      </c>
      <c r="I20" s="211"/>
      <c r="J20" s="238"/>
      <c r="K20" s="288">
        <v>0</v>
      </c>
      <c r="L20" s="236">
        <v>3600</v>
      </c>
      <c r="M20" s="286">
        <v>0.5</v>
      </c>
      <c r="N20" s="238">
        <f t="shared" si="1"/>
        <v>1800</v>
      </c>
      <c r="O20" s="287">
        <f t="shared" si="0"/>
        <v>0</v>
      </c>
      <c r="P20" s="261"/>
      <c r="Q20" s="261"/>
    </row>
    <row r="21" s="195" customFormat="1" ht="17.25" customHeight="1" spans="1:17">
      <c r="A21" s="207">
        <v>14</v>
      </c>
      <c r="B21" s="208"/>
      <c r="C21" s="245" t="s">
        <v>73</v>
      </c>
      <c r="D21" s="208"/>
      <c r="E21" s="236"/>
      <c r="F21" s="207" t="s">
        <v>60</v>
      </c>
      <c r="G21" s="207">
        <v>2</v>
      </c>
      <c r="H21" s="235">
        <v>41060</v>
      </c>
      <c r="I21" s="229"/>
      <c r="J21" s="238"/>
      <c r="K21" s="288">
        <v>0</v>
      </c>
      <c r="L21" s="236">
        <v>440</v>
      </c>
      <c r="M21" s="286">
        <v>0.5</v>
      </c>
      <c r="N21" s="238">
        <f t="shared" si="1"/>
        <v>220</v>
      </c>
      <c r="O21" s="287">
        <f t="shared" si="0"/>
        <v>0</v>
      </c>
      <c r="P21" s="261"/>
      <c r="Q21" s="261"/>
    </row>
    <row r="22" s="195" customFormat="1" ht="17.25" customHeight="1" spans="1:17">
      <c r="A22" s="207">
        <v>15</v>
      </c>
      <c r="B22" s="208"/>
      <c r="C22" s="245" t="s">
        <v>74</v>
      </c>
      <c r="D22" s="208"/>
      <c r="E22" s="238"/>
      <c r="F22" s="207" t="s">
        <v>75</v>
      </c>
      <c r="G22" s="207">
        <v>3</v>
      </c>
      <c r="H22" s="235">
        <v>41060</v>
      </c>
      <c r="I22" s="229"/>
      <c r="J22" s="238"/>
      <c r="K22" s="288">
        <v>0</v>
      </c>
      <c r="L22" s="236">
        <v>6900</v>
      </c>
      <c r="M22" s="286">
        <v>0.5</v>
      </c>
      <c r="N22" s="238">
        <f t="shared" si="1"/>
        <v>3450</v>
      </c>
      <c r="O22" s="287">
        <f t="shared" si="0"/>
        <v>0</v>
      </c>
      <c r="P22" s="261"/>
      <c r="Q22" s="261"/>
    </row>
    <row r="23" s="195" customFormat="1" ht="17.25" customHeight="1" spans="1:17">
      <c r="A23" s="207">
        <v>16</v>
      </c>
      <c r="B23" s="208"/>
      <c r="C23" s="233" t="s">
        <v>76</v>
      </c>
      <c r="D23" s="208"/>
      <c r="E23" s="238"/>
      <c r="F23" s="207" t="s">
        <v>75</v>
      </c>
      <c r="G23" s="207">
        <v>4</v>
      </c>
      <c r="H23" s="235">
        <v>41060</v>
      </c>
      <c r="I23" s="229"/>
      <c r="J23" s="238"/>
      <c r="K23" s="288">
        <v>0</v>
      </c>
      <c r="L23" s="236">
        <v>8000</v>
      </c>
      <c r="M23" s="286">
        <v>0.5</v>
      </c>
      <c r="N23" s="238">
        <f t="shared" si="1"/>
        <v>4000</v>
      </c>
      <c r="O23" s="287">
        <f t="shared" si="0"/>
        <v>0</v>
      </c>
      <c r="P23" s="261"/>
      <c r="Q23" s="261"/>
    </row>
    <row r="24" s="195" customFormat="1" ht="17.25" customHeight="1" spans="1:17">
      <c r="A24" s="207">
        <v>17</v>
      </c>
      <c r="B24" s="208"/>
      <c r="C24" s="233" t="s">
        <v>67</v>
      </c>
      <c r="D24" s="208"/>
      <c r="E24" s="237"/>
      <c r="F24" s="207" t="s">
        <v>60</v>
      </c>
      <c r="G24" s="207">
        <v>3</v>
      </c>
      <c r="H24" s="235">
        <v>41060</v>
      </c>
      <c r="I24" s="229"/>
      <c r="J24" s="238">
        <v>9600</v>
      </c>
      <c r="K24" s="288">
        <v>1920</v>
      </c>
      <c r="L24" s="238">
        <v>6600</v>
      </c>
      <c r="M24" s="286">
        <v>0.5</v>
      </c>
      <c r="N24" s="238">
        <f t="shared" si="1"/>
        <v>3300</v>
      </c>
      <c r="O24" s="287">
        <f t="shared" si="0"/>
        <v>0.719</v>
      </c>
      <c r="P24" s="261"/>
      <c r="Q24" s="261"/>
    </row>
    <row r="25" s="195" customFormat="1" ht="17.25" customHeight="1" spans="1:17">
      <c r="A25" s="207">
        <v>18</v>
      </c>
      <c r="B25" s="208"/>
      <c r="C25" s="245" t="s">
        <v>71</v>
      </c>
      <c r="D25" s="208" t="s">
        <v>77</v>
      </c>
      <c r="E25" s="238"/>
      <c r="F25" s="207" t="s">
        <v>60</v>
      </c>
      <c r="G25" s="207">
        <v>4</v>
      </c>
      <c r="H25" s="235">
        <v>41060</v>
      </c>
      <c r="I25" s="229"/>
      <c r="J25" s="238"/>
      <c r="K25" s="288">
        <v>0</v>
      </c>
      <c r="L25" s="236">
        <v>10000</v>
      </c>
      <c r="M25" s="286">
        <v>0.5</v>
      </c>
      <c r="N25" s="238">
        <f t="shared" si="1"/>
        <v>5000</v>
      </c>
      <c r="O25" s="287">
        <f t="shared" si="0"/>
        <v>0</v>
      </c>
      <c r="P25" s="261"/>
      <c r="Q25" s="261"/>
    </row>
    <row r="26" s="195" customFormat="1" ht="17.25" customHeight="1" spans="1:17">
      <c r="A26" s="207">
        <v>19</v>
      </c>
      <c r="B26" s="208"/>
      <c r="C26" s="273" t="s">
        <v>78</v>
      </c>
      <c r="D26" s="208"/>
      <c r="E26" s="237"/>
      <c r="F26" s="207"/>
      <c r="G26" s="207"/>
      <c r="H26" s="235"/>
      <c r="I26" s="229"/>
      <c r="J26" s="238"/>
      <c r="K26" s="288">
        <v>0</v>
      </c>
      <c r="L26" s="238"/>
      <c r="M26" s="286"/>
      <c r="N26" s="238">
        <f t="shared" si="1"/>
        <v>0</v>
      </c>
      <c r="O26" s="287">
        <f t="shared" si="0"/>
        <v>0</v>
      </c>
      <c r="P26" s="261"/>
      <c r="Q26" s="261"/>
    </row>
    <row r="27" s="195" customFormat="1" ht="17.25" customHeight="1" spans="1:17">
      <c r="A27" s="207">
        <v>20</v>
      </c>
      <c r="B27" s="208"/>
      <c r="C27" s="233" t="s">
        <v>79</v>
      </c>
      <c r="D27" s="208" t="s">
        <v>65</v>
      </c>
      <c r="E27" s="234"/>
      <c r="F27" s="207" t="s">
        <v>60</v>
      </c>
      <c r="G27" s="207">
        <v>14</v>
      </c>
      <c r="H27" s="235">
        <v>39844</v>
      </c>
      <c r="I27" s="229"/>
      <c r="J27" s="238">
        <v>1379000</v>
      </c>
      <c r="K27" s="288">
        <v>275800</v>
      </c>
      <c r="L27" s="289">
        <v>1120000</v>
      </c>
      <c r="M27" s="286">
        <v>0.3</v>
      </c>
      <c r="N27" s="238">
        <f t="shared" si="1"/>
        <v>336000</v>
      </c>
      <c r="O27" s="287">
        <f t="shared" si="0"/>
        <v>0.218</v>
      </c>
      <c r="P27" s="261"/>
      <c r="Q27" s="261"/>
    </row>
    <row r="28" s="195" customFormat="1" ht="17.25" customHeight="1" spans="1:17">
      <c r="A28" s="207">
        <v>21</v>
      </c>
      <c r="B28" s="208"/>
      <c r="C28" s="233" t="s">
        <v>79</v>
      </c>
      <c r="D28" s="208" t="s">
        <v>63</v>
      </c>
      <c r="E28" s="116"/>
      <c r="F28" s="207" t="s">
        <v>60</v>
      </c>
      <c r="G28" s="207">
        <v>2</v>
      </c>
      <c r="H28" s="235">
        <v>39844</v>
      </c>
      <c r="I28" s="229"/>
      <c r="J28" s="238">
        <v>111191.86</v>
      </c>
      <c r="K28" s="288">
        <v>22238.37</v>
      </c>
      <c r="L28" s="289">
        <v>92000</v>
      </c>
      <c r="M28" s="286">
        <v>0.3</v>
      </c>
      <c r="N28" s="238">
        <f t="shared" si="1"/>
        <v>27600</v>
      </c>
      <c r="O28" s="287">
        <f t="shared" si="0"/>
        <v>0.241</v>
      </c>
      <c r="P28" s="261"/>
      <c r="Q28" s="261"/>
    </row>
    <row r="29" s="195" customFormat="1" ht="17.25" customHeight="1" spans="1:17">
      <c r="A29" s="207">
        <v>22</v>
      </c>
      <c r="B29" s="208"/>
      <c r="C29" s="233" t="s">
        <v>80</v>
      </c>
      <c r="D29" s="208"/>
      <c r="E29" s="237"/>
      <c r="F29" s="207" t="s">
        <v>60</v>
      </c>
      <c r="G29" s="207">
        <v>129</v>
      </c>
      <c r="H29" s="235">
        <v>39844</v>
      </c>
      <c r="I29" s="229"/>
      <c r="J29" s="238">
        <v>273480</v>
      </c>
      <c r="K29" s="288">
        <v>54696</v>
      </c>
      <c r="L29" s="289">
        <v>276060</v>
      </c>
      <c r="M29" s="286">
        <v>0.3</v>
      </c>
      <c r="N29" s="238">
        <f t="shared" si="1"/>
        <v>82818</v>
      </c>
      <c r="O29" s="287">
        <f t="shared" si="0"/>
        <v>0.514</v>
      </c>
      <c r="P29" s="261"/>
      <c r="Q29" s="261"/>
    </row>
    <row r="30" s="195" customFormat="1" ht="17.25" customHeight="1" spans="1:17">
      <c r="A30" s="207">
        <v>23</v>
      </c>
      <c r="B30" s="208"/>
      <c r="C30" s="245" t="s">
        <v>81</v>
      </c>
      <c r="D30" s="208">
        <v>630</v>
      </c>
      <c r="E30" s="237"/>
      <c r="F30" s="207" t="s">
        <v>60</v>
      </c>
      <c r="G30" s="207">
        <v>15</v>
      </c>
      <c r="H30" s="235">
        <v>39844</v>
      </c>
      <c r="I30" s="229"/>
      <c r="J30" s="238">
        <v>114000</v>
      </c>
      <c r="K30" s="288">
        <v>22800</v>
      </c>
      <c r="L30" s="289">
        <v>38250</v>
      </c>
      <c r="M30" s="286">
        <v>0.3</v>
      </c>
      <c r="N30" s="238">
        <f t="shared" si="1"/>
        <v>11475</v>
      </c>
      <c r="O30" s="287">
        <f t="shared" si="0"/>
        <v>-0.497</v>
      </c>
      <c r="P30" s="261"/>
      <c r="Q30" s="261"/>
    </row>
    <row r="31" s="195" customFormat="1" ht="17.25" customHeight="1" spans="1:17">
      <c r="A31" s="207">
        <v>24</v>
      </c>
      <c r="B31" s="208"/>
      <c r="C31" s="233" t="s">
        <v>81</v>
      </c>
      <c r="D31" s="208" t="s">
        <v>82</v>
      </c>
      <c r="E31" s="237"/>
      <c r="F31" s="207" t="s">
        <v>60</v>
      </c>
      <c r="G31" s="207">
        <v>5</v>
      </c>
      <c r="H31" s="235">
        <v>39964</v>
      </c>
      <c r="I31" s="229"/>
      <c r="J31" s="238">
        <v>32000</v>
      </c>
      <c r="K31" s="288">
        <v>6400</v>
      </c>
      <c r="L31" s="289">
        <v>12750</v>
      </c>
      <c r="M31" s="286">
        <v>0.3</v>
      </c>
      <c r="N31" s="238">
        <f t="shared" si="1"/>
        <v>3825</v>
      </c>
      <c r="O31" s="287">
        <f t="shared" si="0"/>
        <v>-0.402</v>
      </c>
      <c r="P31" s="261"/>
      <c r="Q31" s="261"/>
    </row>
    <row r="32" s="195" customFormat="1" ht="17.25" customHeight="1" spans="1:17">
      <c r="A32" s="207">
        <v>25</v>
      </c>
      <c r="B32" s="208"/>
      <c r="C32" s="233" t="s">
        <v>83</v>
      </c>
      <c r="D32" s="208"/>
      <c r="E32" s="237"/>
      <c r="F32" s="207" t="s">
        <v>60</v>
      </c>
      <c r="G32" s="207">
        <v>8</v>
      </c>
      <c r="H32" s="235">
        <v>39964</v>
      </c>
      <c r="I32" s="229"/>
      <c r="J32" s="238">
        <v>24000</v>
      </c>
      <c r="K32" s="288">
        <v>4800</v>
      </c>
      <c r="L32" s="289">
        <v>32000</v>
      </c>
      <c r="M32" s="286">
        <v>0.3</v>
      </c>
      <c r="N32" s="238">
        <f t="shared" si="1"/>
        <v>9600</v>
      </c>
      <c r="O32" s="287">
        <f t="shared" si="0"/>
        <v>1</v>
      </c>
      <c r="P32" s="261"/>
      <c r="Q32" s="261"/>
    </row>
    <row r="33" s="195" customFormat="1" ht="17.25" customHeight="1" spans="1:17">
      <c r="A33" s="207">
        <v>26</v>
      </c>
      <c r="B33" s="208"/>
      <c r="C33" s="245" t="s">
        <v>84</v>
      </c>
      <c r="D33" s="208"/>
      <c r="E33" s="237"/>
      <c r="F33" s="207" t="s">
        <v>60</v>
      </c>
      <c r="G33" s="207">
        <v>5</v>
      </c>
      <c r="H33" s="235">
        <v>39964</v>
      </c>
      <c r="I33" s="229"/>
      <c r="J33" s="238">
        <v>165000</v>
      </c>
      <c r="K33" s="288">
        <v>33000</v>
      </c>
      <c r="L33" s="289">
        <v>175720</v>
      </c>
      <c r="M33" s="286">
        <v>0.3</v>
      </c>
      <c r="N33" s="238">
        <f t="shared" si="1"/>
        <v>52716</v>
      </c>
      <c r="O33" s="287">
        <f t="shared" si="0"/>
        <v>0.597</v>
      </c>
      <c r="P33" s="261"/>
      <c r="Q33" s="261"/>
    </row>
    <row r="34" s="195" customFormat="1" ht="17.25" customHeight="1" spans="1:17">
      <c r="A34" s="207">
        <v>27</v>
      </c>
      <c r="B34" s="208"/>
      <c r="C34" s="245" t="s">
        <v>85</v>
      </c>
      <c r="D34" s="208"/>
      <c r="E34" s="236"/>
      <c r="F34" s="207" t="s">
        <v>60</v>
      </c>
      <c r="G34" s="207">
        <v>1</v>
      </c>
      <c r="H34" s="235">
        <v>40117</v>
      </c>
      <c r="I34" s="229"/>
      <c r="J34" s="238"/>
      <c r="K34" s="288">
        <v>0</v>
      </c>
      <c r="L34" s="236">
        <v>5500</v>
      </c>
      <c r="M34" s="286">
        <v>0.3</v>
      </c>
      <c r="N34" s="238">
        <f t="shared" si="1"/>
        <v>1650</v>
      </c>
      <c r="O34" s="287">
        <f t="shared" si="0"/>
        <v>0</v>
      </c>
      <c r="P34" s="261"/>
      <c r="Q34" s="261"/>
    </row>
    <row r="35" s="195" customFormat="1" ht="17.25" customHeight="1" spans="1:17">
      <c r="A35" s="207">
        <v>28</v>
      </c>
      <c r="B35" s="208"/>
      <c r="C35" s="245" t="s">
        <v>86</v>
      </c>
      <c r="D35" s="208" t="s">
        <v>87</v>
      </c>
      <c r="E35" s="240"/>
      <c r="F35" s="207" t="s">
        <v>60</v>
      </c>
      <c r="G35" s="207">
        <v>20</v>
      </c>
      <c r="H35" s="235">
        <v>40117</v>
      </c>
      <c r="I35" s="229"/>
      <c r="J35" s="238">
        <v>1700000</v>
      </c>
      <c r="K35" s="288">
        <v>340000</v>
      </c>
      <c r="L35" s="289">
        <v>1714000</v>
      </c>
      <c r="M35" s="286">
        <v>0.2</v>
      </c>
      <c r="N35" s="238">
        <f t="shared" si="1"/>
        <v>342800</v>
      </c>
      <c r="O35" s="287">
        <f t="shared" si="0"/>
        <v>0.008</v>
      </c>
      <c r="P35" s="261"/>
      <c r="Q35" s="261"/>
    </row>
    <row r="36" s="195" customFormat="1" ht="17.25" customHeight="1" spans="1:17">
      <c r="A36" s="207">
        <v>29</v>
      </c>
      <c r="B36" s="208"/>
      <c r="C36" s="245" t="s">
        <v>86</v>
      </c>
      <c r="D36" s="208" t="s">
        <v>88</v>
      </c>
      <c r="E36" s="116"/>
      <c r="F36" s="207" t="s">
        <v>60</v>
      </c>
      <c r="G36" s="207">
        <v>1</v>
      </c>
      <c r="H36" s="235">
        <v>40117</v>
      </c>
      <c r="I36" s="229"/>
      <c r="J36" s="238">
        <v>57200</v>
      </c>
      <c r="K36" s="288">
        <v>11440</v>
      </c>
      <c r="L36" s="289">
        <v>13000</v>
      </c>
      <c r="M36" s="286">
        <v>0.2</v>
      </c>
      <c r="N36" s="238">
        <f t="shared" si="1"/>
        <v>2600</v>
      </c>
      <c r="O36" s="287">
        <f t="shared" si="0"/>
        <v>-0.773</v>
      </c>
      <c r="P36" s="261"/>
      <c r="Q36" s="261"/>
    </row>
    <row r="37" s="195" customFormat="1" ht="17.25" customHeight="1" spans="1:17">
      <c r="A37" s="207">
        <v>30</v>
      </c>
      <c r="B37" s="208"/>
      <c r="C37" s="245" t="s">
        <v>61</v>
      </c>
      <c r="D37" s="208" t="s">
        <v>63</v>
      </c>
      <c r="E37" s="116"/>
      <c r="F37" s="207" t="s">
        <v>60</v>
      </c>
      <c r="G37" s="207">
        <v>12</v>
      </c>
      <c r="H37" s="235">
        <v>40117</v>
      </c>
      <c r="I37" s="229"/>
      <c r="J37" s="238">
        <v>183600</v>
      </c>
      <c r="K37" s="288">
        <v>36720</v>
      </c>
      <c r="L37" s="289">
        <v>153600</v>
      </c>
      <c r="M37" s="286">
        <v>0.2</v>
      </c>
      <c r="N37" s="238">
        <f t="shared" si="1"/>
        <v>30720</v>
      </c>
      <c r="O37" s="287">
        <f t="shared" si="0"/>
        <v>-0.163</v>
      </c>
      <c r="P37" s="261"/>
      <c r="Q37" s="261"/>
    </row>
    <row r="38" s="195" customFormat="1" ht="17.25" customHeight="1" spans="1:17">
      <c r="A38" s="207">
        <v>31</v>
      </c>
      <c r="B38" s="208"/>
      <c r="C38" s="233" t="s">
        <v>61</v>
      </c>
      <c r="D38" s="239" t="s">
        <v>89</v>
      </c>
      <c r="E38" s="116"/>
      <c r="F38" s="207" t="s">
        <v>60</v>
      </c>
      <c r="G38" s="207">
        <v>22</v>
      </c>
      <c r="H38" s="235">
        <v>40117</v>
      </c>
      <c r="I38" s="229"/>
      <c r="J38" s="238">
        <v>127600</v>
      </c>
      <c r="K38" s="288">
        <v>25520</v>
      </c>
      <c r="L38" s="289">
        <v>127600</v>
      </c>
      <c r="M38" s="286">
        <v>0.2</v>
      </c>
      <c r="N38" s="238">
        <f t="shared" si="1"/>
        <v>25520</v>
      </c>
      <c r="O38" s="287">
        <f t="shared" si="0"/>
        <v>0</v>
      </c>
      <c r="P38" s="261"/>
      <c r="Q38" s="261"/>
    </row>
    <row r="39" s="195" customFormat="1" ht="17.25" customHeight="1" spans="1:17">
      <c r="A39" s="207">
        <v>32</v>
      </c>
      <c r="B39" s="208"/>
      <c r="C39" s="233" t="s">
        <v>90</v>
      </c>
      <c r="D39" s="208"/>
      <c r="E39" s="237"/>
      <c r="F39" s="207" t="s">
        <v>60</v>
      </c>
      <c r="G39" s="207">
        <v>7</v>
      </c>
      <c r="H39" s="235">
        <v>40117</v>
      </c>
      <c r="I39" s="229"/>
      <c r="J39" s="238">
        <v>63000</v>
      </c>
      <c r="K39" s="288">
        <v>12600</v>
      </c>
      <c r="L39" s="289">
        <v>42000</v>
      </c>
      <c r="M39" s="286">
        <v>0.2</v>
      </c>
      <c r="N39" s="238">
        <f t="shared" si="1"/>
        <v>8400</v>
      </c>
      <c r="O39" s="287">
        <f t="shared" si="0"/>
        <v>-0.333</v>
      </c>
      <c r="P39" s="261"/>
      <c r="Q39" s="261"/>
    </row>
    <row r="40" s="195" customFormat="1" ht="17.25" customHeight="1" spans="1:17">
      <c r="A40" s="207">
        <v>33</v>
      </c>
      <c r="B40" s="208"/>
      <c r="C40" s="233" t="s">
        <v>91</v>
      </c>
      <c r="D40" s="208"/>
      <c r="E40" s="116"/>
      <c r="F40" s="207" t="s">
        <v>60</v>
      </c>
      <c r="G40" s="207">
        <v>17</v>
      </c>
      <c r="H40" s="235">
        <v>40117</v>
      </c>
      <c r="I40" s="229"/>
      <c r="J40" s="238">
        <v>24650</v>
      </c>
      <c r="K40" s="288">
        <v>4930</v>
      </c>
      <c r="L40" s="289">
        <v>17000</v>
      </c>
      <c r="M40" s="286">
        <v>0.2</v>
      </c>
      <c r="N40" s="238">
        <f t="shared" si="1"/>
        <v>3400</v>
      </c>
      <c r="O40" s="287">
        <f t="shared" si="0"/>
        <v>-0.31</v>
      </c>
      <c r="P40" s="261"/>
      <c r="Q40" s="261"/>
    </row>
    <row r="41" s="195" customFormat="1" ht="17.25" customHeight="1" spans="1:17">
      <c r="A41" s="207">
        <v>34</v>
      </c>
      <c r="B41" s="208"/>
      <c r="C41" s="233" t="s">
        <v>92</v>
      </c>
      <c r="D41" s="208"/>
      <c r="E41" s="237"/>
      <c r="F41" s="207" t="s">
        <v>60</v>
      </c>
      <c r="G41" s="207">
        <v>3</v>
      </c>
      <c r="H41" s="235">
        <v>40209</v>
      </c>
      <c r="I41" s="229"/>
      <c r="J41" s="238">
        <v>22500</v>
      </c>
      <c r="K41" s="288">
        <v>4500</v>
      </c>
      <c r="L41" s="289">
        <v>25500</v>
      </c>
      <c r="M41" s="286">
        <v>0.3</v>
      </c>
      <c r="N41" s="238">
        <f t="shared" si="1"/>
        <v>7650</v>
      </c>
      <c r="O41" s="287">
        <f t="shared" si="0"/>
        <v>0.7</v>
      </c>
      <c r="P41" s="261"/>
      <c r="Q41" s="261"/>
    </row>
    <row r="42" s="195" customFormat="1" ht="17.25" customHeight="1" spans="1:17">
      <c r="A42" s="207">
        <v>35</v>
      </c>
      <c r="B42" s="208"/>
      <c r="C42" s="233" t="s">
        <v>93</v>
      </c>
      <c r="D42" s="208" t="s">
        <v>94</v>
      </c>
      <c r="E42" s="116"/>
      <c r="F42" s="207" t="s">
        <v>60</v>
      </c>
      <c r="G42" s="207">
        <v>4</v>
      </c>
      <c r="H42" s="235">
        <v>40209</v>
      </c>
      <c r="I42" s="229"/>
      <c r="J42" s="238">
        <v>23200</v>
      </c>
      <c r="K42" s="288">
        <v>4640</v>
      </c>
      <c r="L42" s="289">
        <v>20000</v>
      </c>
      <c r="M42" s="286">
        <v>0.3</v>
      </c>
      <c r="N42" s="238">
        <f t="shared" si="1"/>
        <v>6000</v>
      </c>
      <c r="O42" s="287">
        <f t="shared" si="0"/>
        <v>0.293</v>
      </c>
      <c r="P42" s="261"/>
      <c r="Q42" s="261"/>
    </row>
    <row r="43" s="195" customFormat="1" ht="17.25" customHeight="1" spans="1:17">
      <c r="A43" s="207">
        <v>36</v>
      </c>
      <c r="B43" s="208"/>
      <c r="C43" s="245" t="s">
        <v>93</v>
      </c>
      <c r="D43" s="208"/>
      <c r="E43" s="116"/>
      <c r="F43" s="207" t="s">
        <v>60</v>
      </c>
      <c r="G43" s="207">
        <v>15</v>
      </c>
      <c r="H43" s="235">
        <v>40209</v>
      </c>
      <c r="I43" s="229"/>
      <c r="J43" s="238">
        <v>31500</v>
      </c>
      <c r="K43" s="288">
        <v>6300</v>
      </c>
      <c r="L43" s="289">
        <v>30000</v>
      </c>
      <c r="M43" s="286">
        <v>0.3</v>
      </c>
      <c r="N43" s="238">
        <f t="shared" si="1"/>
        <v>9000</v>
      </c>
      <c r="O43" s="287">
        <f t="shared" si="0"/>
        <v>0.429</v>
      </c>
      <c r="P43" s="261"/>
      <c r="Q43" s="261"/>
    </row>
    <row r="44" s="195" customFormat="1" ht="17.25" customHeight="1" spans="1:17">
      <c r="A44" s="207">
        <v>37</v>
      </c>
      <c r="B44" s="208"/>
      <c r="C44" s="233" t="s">
        <v>95</v>
      </c>
      <c r="D44" s="208"/>
      <c r="E44" s="236"/>
      <c r="F44" s="207" t="s">
        <v>60</v>
      </c>
      <c r="G44" s="207">
        <v>5</v>
      </c>
      <c r="H44" s="235">
        <v>40209</v>
      </c>
      <c r="I44" s="229"/>
      <c r="J44" s="238"/>
      <c r="K44" s="288">
        <v>0</v>
      </c>
      <c r="L44" s="236">
        <v>11500</v>
      </c>
      <c r="M44" s="286">
        <v>0.3</v>
      </c>
      <c r="N44" s="238">
        <f t="shared" si="1"/>
        <v>3450</v>
      </c>
      <c r="O44" s="287">
        <f t="shared" si="0"/>
        <v>0</v>
      </c>
      <c r="P44" s="261"/>
      <c r="Q44" s="261"/>
    </row>
    <row r="45" s="195" customFormat="1" ht="17.25" customHeight="1" spans="1:17">
      <c r="A45" s="207">
        <v>38</v>
      </c>
      <c r="B45" s="208"/>
      <c r="C45" s="245" t="s">
        <v>96</v>
      </c>
      <c r="D45" s="208"/>
      <c r="E45" s="236"/>
      <c r="F45" s="207" t="s">
        <v>60</v>
      </c>
      <c r="G45" s="207">
        <v>2</v>
      </c>
      <c r="H45" s="235">
        <v>40237</v>
      </c>
      <c r="I45" s="229"/>
      <c r="J45" s="238"/>
      <c r="K45" s="288">
        <v>0</v>
      </c>
      <c r="L45" s="236">
        <v>5200</v>
      </c>
      <c r="M45" s="286">
        <v>0.3</v>
      </c>
      <c r="N45" s="238">
        <f t="shared" si="1"/>
        <v>1560</v>
      </c>
      <c r="O45" s="287">
        <f t="shared" si="0"/>
        <v>0</v>
      </c>
      <c r="P45" s="261"/>
      <c r="Q45" s="261"/>
    </row>
    <row r="46" s="195" customFormat="1" ht="17.25" customHeight="1" spans="1:17">
      <c r="A46" s="207">
        <v>39</v>
      </c>
      <c r="B46" s="208"/>
      <c r="C46" s="245" t="s">
        <v>97</v>
      </c>
      <c r="D46" s="208"/>
      <c r="E46" s="116"/>
      <c r="F46" s="207" t="s">
        <v>60</v>
      </c>
      <c r="G46" s="207">
        <v>1</v>
      </c>
      <c r="H46" s="235">
        <v>40237</v>
      </c>
      <c r="I46" s="229"/>
      <c r="J46" s="238">
        <v>6800</v>
      </c>
      <c r="K46" s="288">
        <v>1360</v>
      </c>
      <c r="L46" s="289">
        <v>4300</v>
      </c>
      <c r="M46" s="286">
        <v>0.3</v>
      </c>
      <c r="N46" s="238">
        <f t="shared" si="1"/>
        <v>1290</v>
      </c>
      <c r="O46" s="287">
        <f t="shared" si="0"/>
        <v>-0.051</v>
      </c>
      <c r="P46" s="261"/>
      <c r="Q46" s="261"/>
    </row>
    <row r="47" s="195" customFormat="1" ht="17.25" customHeight="1" spans="1:17">
      <c r="A47" s="207">
        <v>40</v>
      </c>
      <c r="B47" s="208"/>
      <c r="C47" s="245" t="s">
        <v>98</v>
      </c>
      <c r="D47" s="208"/>
      <c r="E47" s="116"/>
      <c r="F47" s="207" t="s">
        <v>60</v>
      </c>
      <c r="G47" s="207">
        <v>3</v>
      </c>
      <c r="H47" s="235">
        <v>40237</v>
      </c>
      <c r="I47" s="229"/>
      <c r="J47" s="238">
        <v>8640</v>
      </c>
      <c r="K47" s="288">
        <v>1728</v>
      </c>
      <c r="L47" s="289">
        <v>8550</v>
      </c>
      <c r="M47" s="286">
        <v>0.3</v>
      </c>
      <c r="N47" s="238">
        <f t="shared" si="1"/>
        <v>2565</v>
      </c>
      <c r="O47" s="287">
        <f t="shared" si="0"/>
        <v>0.484</v>
      </c>
      <c r="P47" s="261"/>
      <c r="Q47" s="261"/>
    </row>
    <row r="48" s="195" customFormat="1" ht="17.25" customHeight="1" spans="1:17">
      <c r="A48" s="207">
        <v>41</v>
      </c>
      <c r="B48" s="208"/>
      <c r="C48" s="245" t="s">
        <v>99</v>
      </c>
      <c r="D48" s="208"/>
      <c r="E48" s="116"/>
      <c r="F48" s="207" t="s">
        <v>60</v>
      </c>
      <c r="G48" s="207">
        <v>1</v>
      </c>
      <c r="H48" s="235">
        <v>40512</v>
      </c>
      <c r="I48" s="229"/>
      <c r="J48" s="238">
        <v>49000</v>
      </c>
      <c r="K48" s="288">
        <v>9800</v>
      </c>
      <c r="L48" s="289">
        <v>50000</v>
      </c>
      <c r="M48" s="286">
        <v>0.3</v>
      </c>
      <c r="N48" s="238">
        <f t="shared" si="1"/>
        <v>15000</v>
      </c>
      <c r="O48" s="287">
        <f t="shared" si="0"/>
        <v>0.531</v>
      </c>
      <c r="P48" s="261"/>
      <c r="Q48" s="261"/>
    </row>
    <row r="49" s="195" customFormat="1" ht="17.25" customHeight="1" spans="1:17">
      <c r="A49" s="207">
        <v>42</v>
      </c>
      <c r="B49" s="208"/>
      <c r="C49" s="245" t="s">
        <v>100</v>
      </c>
      <c r="D49" s="208"/>
      <c r="E49" s="238"/>
      <c r="F49" s="207" t="s">
        <v>60</v>
      </c>
      <c r="G49" s="207">
        <v>1</v>
      </c>
      <c r="H49" s="235">
        <v>40512</v>
      </c>
      <c r="I49" s="229"/>
      <c r="J49" s="238"/>
      <c r="K49" s="288">
        <v>0</v>
      </c>
      <c r="L49" s="236">
        <v>6600</v>
      </c>
      <c r="M49" s="286">
        <v>0.3</v>
      </c>
      <c r="N49" s="238">
        <f t="shared" si="1"/>
        <v>1980</v>
      </c>
      <c r="O49" s="287">
        <f t="shared" si="0"/>
        <v>0</v>
      </c>
      <c r="P49" s="261"/>
      <c r="Q49" s="261"/>
    </row>
    <row r="50" s="195" customFormat="1" ht="17.25" customHeight="1" spans="1:17">
      <c r="A50" s="207">
        <v>43</v>
      </c>
      <c r="B50" s="208"/>
      <c r="C50" s="245" t="s">
        <v>101</v>
      </c>
      <c r="D50" s="208"/>
      <c r="E50" s="240"/>
      <c r="F50" s="207" t="s">
        <v>60</v>
      </c>
      <c r="G50" s="207">
        <v>2</v>
      </c>
      <c r="H50" s="235">
        <v>40512</v>
      </c>
      <c r="I50" s="229"/>
      <c r="J50" s="238">
        <v>11200</v>
      </c>
      <c r="K50" s="288">
        <v>2240</v>
      </c>
      <c r="L50" s="289">
        <v>5300</v>
      </c>
      <c r="M50" s="286">
        <v>0.3</v>
      </c>
      <c r="N50" s="238">
        <f t="shared" si="1"/>
        <v>1590</v>
      </c>
      <c r="O50" s="287">
        <f t="shared" si="0"/>
        <v>-0.29</v>
      </c>
      <c r="P50" s="261"/>
      <c r="Q50" s="261"/>
    </row>
    <row r="51" s="195" customFormat="1" ht="17.25" customHeight="1" spans="1:17">
      <c r="A51" s="207">
        <v>44</v>
      </c>
      <c r="B51" s="208"/>
      <c r="C51" s="245" t="s">
        <v>102</v>
      </c>
      <c r="D51" s="208"/>
      <c r="E51" s="116"/>
      <c r="F51" s="207" t="s">
        <v>60</v>
      </c>
      <c r="G51" s="207">
        <v>6</v>
      </c>
      <c r="H51" s="235">
        <v>40512</v>
      </c>
      <c r="I51" s="229"/>
      <c r="J51" s="238">
        <v>14400</v>
      </c>
      <c r="K51" s="288">
        <v>2880</v>
      </c>
      <c r="L51" s="289">
        <v>13800</v>
      </c>
      <c r="M51" s="286">
        <v>0.3</v>
      </c>
      <c r="N51" s="238">
        <f t="shared" si="1"/>
        <v>4140</v>
      </c>
      <c r="O51" s="287">
        <f t="shared" si="0"/>
        <v>0.438</v>
      </c>
      <c r="P51" s="261"/>
      <c r="Q51" s="261"/>
    </row>
    <row r="52" s="195" customFormat="1" ht="17.25" customHeight="1" spans="1:17">
      <c r="A52" s="207">
        <v>45</v>
      </c>
      <c r="B52" s="208"/>
      <c r="C52" s="245" t="s">
        <v>68</v>
      </c>
      <c r="D52" s="208" t="s">
        <v>103</v>
      </c>
      <c r="E52" s="238"/>
      <c r="F52" s="207" t="s">
        <v>60</v>
      </c>
      <c r="G52" s="207">
        <v>2</v>
      </c>
      <c r="H52" s="235">
        <v>40512</v>
      </c>
      <c r="I52" s="229"/>
      <c r="J52" s="238"/>
      <c r="K52" s="288">
        <v>0</v>
      </c>
      <c r="L52" s="236">
        <v>18400</v>
      </c>
      <c r="M52" s="286">
        <v>0.3</v>
      </c>
      <c r="N52" s="238">
        <f t="shared" si="1"/>
        <v>5520</v>
      </c>
      <c r="O52" s="287">
        <f t="shared" si="0"/>
        <v>0</v>
      </c>
      <c r="P52" s="261"/>
      <c r="Q52" s="261"/>
    </row>
    <row r="53" s="195" customFormat="1" ht="17.25" customHeight="1" spans="1:17">
      <c r="A53" s="207">
        <v>46</v>
      </c>
      <c r="B53" s="208"/>
      <c r="C53" s="233" t="s">
        <v>68</v>
      </c>
      <c r="D53" s="208" t="s">
        <v>104</v>
      </c>
      <c r="E53" s="238"/>
      <c r="F53" s="207" t="s">
        <v>60</v>
      </c>
      <c r="G53" s="207">
        <v>10</v>
      </c>
      <c r="H53" s="235">
        <v>40512</v>
      </c>
      <c r="I53" s="229"/>
      <c r="J53" s="238"/>
      <c r="K53" s="288">
        <v>0</v>
      </c>
      <c r="L53" s="236">
        <v>40000</v>
      </c>
      <c r="M53" s="286">
        <v>0.3</v>
      </c>
      <c r="N53" s="238">
        <f t="shared" si="1"/>
        <v>12000</v>
      </c>
      <c r="O53" s="287">
        <f t="shared" si="0"/>
        <v>0</v>
      </c>
      <c r="P53" s="261"/>
      <c r="Q53" s="261"/>
    </row>
    <row r="54" s="195" customFormat="1" ht="17.25" customHeight="1" spans="1:17">
      <c r="A54" s="207">
        <v>47</v>
      </c>
      <c r="B54" s="208"/>
      <c r="C54" s="245" t="s">
        <v>68</v>
      </c>
      <c r="D54" s="208" t="s">
        <v>105</v>
      </c>
      <c r="E54" s="238"/>
      <c r="F54" s="207" t="s">
        <v>60</v>
      </c>
      <c r="G54" s="207">
        <v>15</v>
      </c>
      <c r="H54" s="235">
        <v>40512</v>
      </c>
      <c r="I54" s="229"/>
      <c r="J54" s="238"/>
      <c r="K54" s="288">
        <v>0</v>
      </c>
      <c r="L54" s="236">
        <v>51000</v>
      </c>
      <c r="M54" s="286">
        <v>0.3</v>
      </c>
      <c r="N54" s="238">
        <f t="shared" si="1"/>
        <v>15300</v>
      </c>
      <c r="O54" s="287">
        <f t="shared" si="0"/>
        <v>0</v>
      </c>
      <c r="P54" s="261"/>
      <c r="Q54" s="261"/>
    </row>
    <row r="55" s="195" customFormat="1" ht="17.25" customHeight="1" spans="1:17">
      <c r="A55" s="207">
        <v>48</v>
      </c>
      <c r="B55" s="208"/>
      <c r="C55" s="233" t="s">
        <v>71</v>
      </c>
      <c r="D55" s="208" t="s">
        <v>106</v>
      </c>
      <c r="E55" s="238"/>
      <c r="F55" s="207" t="s">
        <v>60</v>
      </c>
      <c r="G55" s="207">
        <v>20</v>
      </c>
      <c r="H55" s="235">
        <v>40512</v>
      </c>
      <c r="I55" s="229"/>
      <c r="J55" s="238"/>
      <c r="K55" s="288">
        <v>0</v>
      </c>
      <c r="L55" s="236">
        <v>38000</v>
      </c>
      <c r="M55" s="286">
        <v>0.3</v>
      </c>
      <c r="N55" s="238">
        <f t="shared" si="1"/>
        <v>11400</v>
      </c>
      <c r="O55" s="287">
        <f t="shared" si="0"/>
        <v>0</v>
      </c>
      <c r="P55" s="261"/>
      <c r="Q55" s="261"/>
    </row>
    <row r="56" s="195" customFormat="1" ht="17.25" customHeight="1" spans="1:17">
      <c r="A56" s="207">
        <v>49</v>
      </c>
      <c r="B56" s="208"/>
      <c r="C56" s="233" t="s">
        <v>71</v>
      </c>
      <c r="D56" s="208" t="s">
        <v>107</v>
      </c>
      <c r="E56" s="238"/>
      <c r="F56" s="207" t="s">
        <v>60</v>
      </c>
      <c r="G56" s="207">
        <v>6</v>
      </c>
      <c r="H56" s="235">
        <v>40512</v>
      </c>
      <c r="I56" s="229"/>
      <c r="J56" s="238"/>
      <c r="K56" s="288">
        <v>0</v>
      </c>
      <c r="L56" s="236">
        <v>13560</v>
      </c>
      <c r="M56" s="286">
        <v>0.3</v>
      </c>
      <c r="N56" s="238">
        <f t="shared" si="1"/>
        <v>4068</v>
      </c>
      <c r="O56" s="287">
        <f t="shared" si="0"/>
        <v>0</v>
      </c>
      <c r="P56" s="261"/>
      <c r="Q56" s="261"/>
    </row>
    <row r="57" s="195" customFormat="1" ht="17.25" customHeight="1" spans="1:17">
      <c r="A57" s="207">
        <v>50</v>
      </c>
      <c r="B57" s="208"/>
      <c r="C57" s="233" t="s">
        <v>64</v>
      </c>
      <c r="D57" s="208" t="s">
        <v>108</v>
      </c>
      <c r="E57" s="237"/>
      <c r="F57" s="207" t="s">
        <v>60</v>
      </c>
      <c r="G57" s="207">
        <v>7</v>
      </c>
      <c r="H57" s="235">
        <v>40512</v>
      </c>
      <c r="I57" s="229"/>
      <c r="J57" s="238">
        <v>43400</v>
      </c>
      <c r="K57" s="288">
        <v>8680</v>
      </c>
      <c r="L57" s="289">
        <v>66080</v>
      </c>
      <c r="M57" s="286">
        <v>0.3</v>
      </c>
      <c r="N57" s="238">
        <f t="shared" si="1"/>
        <v>19824</v>
      </c>
      <c r="O57" s="287">
        <f t="shared" si="0"/>
        <v>1.284</v>
      </c>
      <c r="P57" s="261"/>
      <c r="Q57" s="261"/>
    </row>
    <row r="58" s="195" customFormat="1" ht="17.25" customHeight="1" spans="1:17">
      <c r="A58" s="207">
        <v>51</v>
      </c>
      <c r="B58" s="208"/>
      <c r="C58" s="233" t="s">
        <v>64</v>
      </c>
      <c r="D58" s="208" t="s">
        <v>65</v>
      </c>
      <c r="E58" s="237"/>
      <c r="F58" s="207" t="s">
        <v>60</v>
      </c>
      <c r="G58" s="207">
        <v>14</v>
      </c>
      <c r="H58" s="235">
        <v>40512</v>
      </c>
      <c r="I58" s="229"/>
      <c r="J58" s="238">
        <v>40320</v>
      </c>
      <c r="K58" s="288">
        <v>8064</v>
      </c>
      <c r="L58" s="289">
        <v>69986</v>
      </c>
      <c r="M58" s="286">
        <v>0.3</v>
      </c>
      <c r="N58" s="238">
        <f t="shared" si="1"/>
        <v>20995.8</v>
      </c>
      <c r="O58" s="287">
        <f t="shared" si="0"/>
        <v>1.604</v>
      </c>
      <c r="P58" s="261"/>
      <c r="Q58" s="261"/>
    </row>
    <row r="59" s="195" customFormat="1" ht="17.25" customHeight="1" spans="1:17">
      <c r="A59" s="207">
        <v>52</v>
      </c>
      <c r="B59" s="208"/>
      <c r="C59" s="233" t="s">
        <v>64</v>
      </c>
      <c r="D59" s="208" t="s">
        <v>89</v>
      </c>
      <c r="E59" s="238"/>
      <c r="F59" s="207" t="s">
        <v>60</v>
      </c>
      <c r="G59" s="207">
        <v>75</v>
      </c>
      <c r="H59" s="235">
        <v>40512</v>
      </c>
      <c r="I59" s="229"/>
      <c r="J59" s="238"/>
      <c r="K59" s="288">
        <v>0</v>
      </c>
      <c r="L59" s="289">
        <v>126750</v>
      </c>
      <c r="M59" s="286">
        <v>0.3</v>
      </c>
      <c r="N59" s="238">
        <f t="shared" si="1"/>
        <v>38025</v>
      </c>
      <c r="O59" s="287">
        <f t="shared" si="0"/>
        <v>0</v>
      </c>
      <c r="P59" s="261"/>
      <c r="Q59" s="261"/>
    </row>
    <row r="60" s="195" customFormat="1" ht="17.25" customHeight="1" spans="1:17">
      <c r="A60" s="207">
        <v>53</v>
      </c>
      <c r="B60" s="208"/>
      <c r="C60" s="233" t="s">
        <v>64</v>
      </c>
      <c r="D60" s="208" t="s">
        <v>63</v>
      </c>
      <c r="E60" s="238"/>
      <c r="F60" s="207" t="s">
        <v>60</v>
      </c>
      <c r="G60" s="207">
        <v>80</v>
      </c>
      <c r="H60" s="235">
        <v>40633</v>
      </c>
      <c r="I60" s="229"/>
      <c r="J60" s="238"/>
      <c r="K60" s="288">
        <v>0</v>
      </c>
      <c r="L60" s="289">
        <v>88000</v>
      </c>
      <c r="M60" s="286">
        <v>0.4</v>
      </c>
      <c r="N60" s="238">
        <f t="shared" si="1"/>
        <v>35200</v>
      </c>
      <c r="O60" s="287">
        <f t="shared" si="0"/>
        <v>0</v>
      </c>
      <c r="P60" s="261"/>
      <c r="Q60" s="261"/>
    </row>
    <row r="61" s="195" customFormat="1" ht="17.25" customHeight="1" spans="1:17">
      <c r="A61" s="207">
        <v>54</v>
      </c>
      <c r="B61" s="208"/>
      <c r="C61" s="245" t="s">
        <v>109</v>
      </c>
      <c r="D61" s="208"/>
      <c r="E61" s="116"/>
      <c r="F61" s="207" t="s">
        <v>60</v>
      </c>
      <c r="G61" s="207">
        <v>3</v>
      </c>
      <c r="H61" s="235">
        <v>40633</v>
      </c>
      <c r="I61" s="229"/>
      <c r="J61" s="238">
        <v>6900</v>
      </c>
      <c r="K61" s="288">
        <v>1380</v>
      </c>
      <c r="L61" s="289">
        <v>9300</v>
      </c>
      <c r="M61" s="286">
        <v>0.4</v>
      </c>
      <c r="N61" s="238">
        <f t="shared" si="1"/>
        <v>3720</v>
      </c>
      <c r="O61" s="287">
        <f t="shared" si="0"/>
        <v>1.696</v>
      </c>
      <c r="P61" s="261"/>
      <c r="Q61" s="261"/>
    </row>
    <row r="62" s="195" customFormat="1" ht="17.25" customHeight="1" spans="1:17">
      <c r="A62" s="207">
        <v>55</v>
      </c>
      <c r="B62" s="208"/>
      <c r="C62" s="245" t="s">
        <v>110</v>
      </c>
      <c r="D62" s="208"/>
      <c r="E62" s="116"/>
      <c r="F62" s="207" t="s">
        <v>60</v>
      </c>
      <c r="G62" s="207">
        <v>3</v>
      </c>
      <c r="H62" s="235">
        <v>40633</v>
      </c>
      <c r="I62" s="229"/>
      <c r="J62" s="238">
        <v>3510</v>
      </c>
      <c r="K62" s="288">
        <v>702</v>
      </c>
      <c r="L62" s="289">
        <v>3300</v>
      </c>
      <c r="M62" s="286">
        <v>0.4</v>
      </c>
      <c r="N62" s="238">
        <f t="shared" si="1"/>
        <v>1320</v>
      </c>
      <c r="O62" s="287">
        <f t="shared" si="0"/>
        <v>0.88</v>
      </c>
      <c r="P62" s="261"/>
      <c r="Q62" s="261"/>
    </row>
    <row r="63" s="195" customFormat="1" ht="17.25" customHeight="1" spans="1:17">
      <c r="A63" s="207">
        <v>56</v>
      </c>
      <c r="B63" s="208"/>
      <c r="C63" s="245" t="s">
        <v>111</v>
      </c>
      <c r="D63" s="208"/>
      <c r="E63" s="116"/>
      <c r="F63" s="207" t="s">
        <v>60</v>
      </c>
      <c r="G63" s="207">
        <v>4</v>
      </c>
      <c r="H63" s="235">
        <v>40633</v>
      </c>
      <c r="I63" s="229"/>
      <c r="J63" s="238">
        <v>8000</v>
      </c>
      <c r="K63" s="288">
        <v>1600</v>
      </c>
      <c r="L63" s="289">
        <v>9200</v>
      </c>
      <c r="M63" s="286">
        <v>0.4</v>
      </c>
      <c r="N63" s="238">
        <f t="shared" si="1"/>
        <v>3680</v>
      </c>
      <c r="O63" s="287">
        <f t="shared" si="0"/>
        <v>1.3</v>
      </c>
      <c r="P63" s="261"/>
      <c r="Q63" s="261"/>
    </row>
    <row r="64" s="195" customFormat="1" ht="17.25" customHeight="1" spans="1:17">
      <c r="A64" s="207">
        <v>57</v>
      </c>
      <c r="B64" s="208"/>
      <c r="C64" s="245" t="s">
        <v>67</v>
      </c>
      <c r="D64" s="208"/>
      <c r="E64" s="116"/>
      <c r="F64" s="207" t="s">
        <v>60</v>
      </c>
      <c r="G64" s="207">
        <v>4</v>
      </c>
      <c r="H64" s="235">
        <v>40633</v>
      </c>
      <c r="I64" s="229"/>
      <c r="J64" s="238">
        <v>12800</v>
      </c>
      <c r="K64" s="288">
        <v>2560</v>
      </c>
      <c r="L64" s="289">
        <v>8800</v>
      </c>
      <c r="M64" s="286">
        <v>0.4</v>
      </c>
      <c r="N64" s="238">
        <f t="shared" si="1"/>
        <v>3520</v>
      </c>
      <c r="O64" s="287">
        <f t="shared" si="0"/>
        <v>0.375</v>
      </c>
      <c r="P64" s="261"/>
      <c r="Q64" s="261"/>
    </row>
    <row r="65" s="195" customFormat="1" ht="17.25" customHeight="1" spans="1:17">
      <c r="A65" s="207">
        <v>58</v>
      </c>
      <c r="B65" s="208"/>
      <c r="C65" s="245" t="s">
        <v>112</v>
      </c>
      <c r="D65" s="208"/>
      <c r="E65" s="238"/>
      <c r="F65" s="207" t="s">
        <v>60</v>
      </c>
      <c r="G65" s="207">
        <v>37</v>
      </c>
      <c r="H65" s="235">
        <v>40633</v>
      </c>
      <c r="I65" s="229"/>
      <c r="J65" s="238"/>
      <c r="K65" s="288">
        <v>0</v>
      </c>
      <c r="L65" s="289">
        <v>45140</v>
      </c>
      <c r="M65" s="286">
        <v>0.4</v>
      </c>
      <c r="N65" s="238">
        <f t="shared" si="1"/>
        <v>18056</v>
      </c>
      <c r="O65" s="287">
        <f t="shared" si="0"/>
        <v>0</v>
      </c>
      <c r="P65" s="261"/>
      <c r="Q65" s="261"/>
    </row>
    <row r="66" s="195" customFormat="1" ht="17.25" customHeight="1" spans="1:17">
      <c r="A66" s="207">
        <v>59</v>
      </c>
      <c r="B66" s="208"/>
      <c r="C66" s="233" t="s">
        <v>113</v>
      </c>
      <c r="D66" s="208"/>
      <c r="E66" s="238"/>
      <c r="F66" s="207" t="s">
        <v>60</v>
      </c>
      <c r="G66" s="207">
        <v>7</v>
      </c>
      <c r="H66" s="235">
        <v>40633</v>
      </c>
      <c r="I66" s="229"/>
      <c r="J66" s="238"/>
      <c r="K66" s="288">
        <v>0</v>
      </c>
      <c r="L66" s="289">
        <v>7700</v>
      </c>
      <c r="M66" s="286">
        <v>0.4</v>
      </c>
      <c r="N66" s="238">
        <f t="shared" si="1"/>
        <v>3080</v>
      </c>
      <c r="O66" s="287">
        <f t="shared" si="0"/>
        <v>0</v>
      </c>
      <c r="P66" s="261"/>
      <c r="Q66" s="261"/>
    </row>
    <row r="67" s="195" customFormat="1" ht="17.25" customHeight="1" spans="1:17">
      <c r="A67" s="207">
        <v>60</v>
      </c>
      <c r="B67" s="208"/>
      <c r="C67" s="245" t="s">
        <v>114</v>
      </c>
      <c r="D67" s="208" t="s">
        <v>115</v>
      </c>
      <c r="E67" s="237"/>
      <c r="F67" s="207" t="s">
        <v>60</v>
      </c>
      <c r="G67" s="207">
        <v>8</v>
      </c>
      <c r="H67" s="235">
        <v>40633</v>
      </c>
      <c r="I67" s="229"/>
      <c r="J67" s="238">
        <v>25600</v>
      </c>
      <c r="K67" s="288">
        <v>5120</v>
      </c>
      <c r="L67" s="289">
        <v>24800</v>
      </c>
      <c r="M67" s="286">
        <v>0.4</v>
      </c>
      <c r="N67" s="238">
        <f t="shared" si="1"/>
        <v>9920</v>
      </c>
      <c r="O67" s="287">
        <f t="shared" si="0"/>
        <v>0.938</v>
      </c>
      <c r="P67" s="261"/>
      <c r="Q67" s="261"/>
    </row>
    <row r="68" s="195" customFormat="1" ht="17.25" customHeight="1" spans="1:17">
      <c r="A68" s="207">
        <v>61</v>
      </c>
      <c r="B68" s="208"/>
      <c r="C68" s="233" t="s">
        <v>116</v>
      </c>
      <c r="D68" s="208"/>
      <c r="E68" s="240"/>
      <c r="F68" s="207" t="s">
        <v>60</v>
      </c>
      <c r="G68" s="207">
        <v>11</v>
      </c>
      <c r="H68" s="235">
        <v>40663</v>
      </c>
      <c r="I68" s="229"/>
      <c r="J68" s="238">
        <v>136081</v>
      </c>
      <c r="K68" s="288">
        <v>27216.2</v>
      </c>
      <c r="L68" s="289">
        <v>82500</v>
      </c>
      <c r="M68" s="286">
        <v>0.4</v>
      </c>
      <c r="N68" s="238">
        <f t="shared" si="1"/>
        <v>33000</v>
      </c>
      <c r="O68" s="287">
        <f t="shared" si="0"/>
        <v>0.213</v>
      </c>
      <c r="P68" s="261"/>
      <c r="Q68" s="261"/>
    </row>
    <row r="69" s="195" customFormat="1" ht="17.25" customHeight="1" spans="1:17">
      <c r="A69" s="207">
        <v>62</v>
      </c>
      <c r="B69" s="208"/>
      <c r="C69" s="243" t="s">
        <v>117</v>
      </c>
      <c r="D69" s="213"/>
      <c r="E69" s="242"/>
      <c r="F69" s="207" t="s">
        <v>60</v>
      </c>
      <c r="G69" s="246">
        <v>4</v>
      </c>
      <c r="H69" s="235">
        <v>40663</v>
      </c>
      <c r="I69" s="229"/>
      <c r="J69" s="238">
        <v>5280</v>
      </c>
      <c r="K69" s="288">
        <v>1056</v>
      </c>
      <c r="L69" s="289">
        <v>4800</v>
      </c>
      <c r="M69" s="286">
        <v>0.4</v>
      </c>
      <c r="N69" s="238">
        <f t="shared" si="1"/>
        <v>1920</v>
      </c>
      <c r="O69" s="287">
        <f t="shared" si="0"/>
        <v>0.818</v>
      </c>
      <c r="P69" s="261"/>
      <c r="Q69" s="261"/>
    </row>
    <row r="70" s="195" customFormat="1" ht="17.25" customHeight="1" spans="1:17">
      <c r="A70" s="207">
        <v>63</v>
      </c>
      <c r="B70" s="208"/>
      <c r="C70" s="245" t="s">
        <v>118</v>
      </c>
      <c r="D70" s="208"/>
      <c r="E70" s="116"/>
      <c r="F70" s="207" t="s">
        <v>60</v>
      </c>
      <c r="G70" s="207">
        <v>3</v>
      </c>
      <c r="H70" s="235">
        <v>40663</v>
      </c>
      <c r="I70" s="229"/>
      <c r="J70" s="238">
        <v>17400</v>
      </c>
      <c r="K70" s="288">
        <v>3480</v>
      </c>
      <c r="L70" s="289">
        <v>9600</v>
      </c>
      <c r="M70" s="286">
        <v>0.4</v>
      </c>
      <c r="N70" s="238">
        <f t="shared" si="1"/>
        <v>3840</v>
      </c>
      <c r="O70" s="287">
        <f t="shared" si="0"/>
        <v>0.103</v>
      </c>
      <c r="P70" s="261"/>
      <c r="Q70" s="261"/>
    </row>
    <row r="71" s="195" customFormat="1" ht="17.25" customHeight="1" spans="1:17">
      <c r="A71" s="207">
        <v>64</v>
      </c>
      <c r="B71" s="208"/>
      <c r="C71" s="245" t="s">
        <v>119</v>
      </c>
      <c r="D71" s="208"/>
      <c r="E71" s="116"/>
      <c r="F71" s="207" t="s">
        <v>60</v>
      </c>
      <c r="G71" s="207">
        <v>3</v>
      </c>
      <c r="H71" s="235">
        <v>40663</v>
      </c>
      <c r="I71" s="229"/>
      <c r="J71" s="238">
        <v>8400</v>
      </c>
      <c r="K71" s="288">
        <v>1680</v>
      </c>
      <c r="L71" s="289">
        <v>6300</v>
      </c>
      <c r="M71" s="286">
        <v>0.4</v>
      </c>
      <c r="N71" s="238">
        <f t="shared" si="1"/>
        <v>2520</v>
      </c>
      <c r="O71" s="287">
        <f t="shared" si="0"/>
        <v>0.5</v>
      </c>
      <c r="P71" s="261"/>
      <c r="Q71" s="261"/>
    </row>
    <row r="72" s="195" customFormat="1" ht="17.25" customHeight="1" spans="1:17">
      <c r="A72" s="207">
        <v>65</v>
      </c>
      <c r="B72" s="208"/>
      <c r="C72" s="245" t="s">
        <v>120</v>
      </c>
      <c r="D72" s="208"/>
      <c r="E72" s="116"/>
      <c r="F72" s="207" t="s">
        <v>60</v>
      </c>
      <c r="G72" s="207">
        <v>10</v>
      </c>
      <c r="H72" s="235">
        <v>40663</v>
      </c>
      <c r="I72" s="229"/>
      <c r="J72" s="238">
        <v>58000</v>
      </c>
      <c r="K72" s="288">
        <v>11600</v>
      </c>
      <c r="L72" s="289">
        <v>42000</v>
      </c>
      <c r="M72" s="286">
        <v>0.4</v>
      </c>
      <c r="N72" s="238">
        <f t="shared" si="1"/>
        <v>16800</v>
      </c>
      <c r="O72" s="287">
        <f t="shared" ref="O72:O135" si="2">IF(K72=0,,(N72-K72)/K72)</f>
        <v>0.448</v>
      </c>
      <c r="P72" s="261"/>
      <c r="Q72" s="261"/>
    </row>
    <row r="73" s="195" customFormat="1" ht="17.25" customHeight="1" spans="1:17">
      <c r="A73" s="207">
        <v>66</v>
      </c>
      <c r="B73" s="208"/>
      <c r="C73" s="233" t="s">
        <v>121</v>
      </c>
      <c r="D73" s="208"/>
      <c r="E73" s="238"/>
      <c r="F73" s="207" t="s">
        <v>60</v>
      </c>
      <c r="G73" s="207">
        <v>15</v>
      </c>
      <c r="H73" s="235">
        <v>40663</v>
      </c>
      <c r="I73" s="229"/>
      <c r="J73" s="238"/>
      <c r="K73" s="288">
        <v>0</v>
      </c>
      <c r="L73" s="289">
        <v>25320</v>
      </c>
      <c r="M73" s="286">
        <v>0.4</v>
      </c>
      <c r="N73" s="238">
        <f t="shared" si="1"/>
        <v>10128</v>
      </c>
      <c r="O73" s="287">
        <f t="shared" si="2"/>
        <v>0</v>
      </c>
      <c r="P73" s="261"/>
      <c r="Q73" s="261"/>
    </row>
    <row r="74" s="195" customFormat="1" ht="17.25" customHeight="1" spans="1:17">
      <c r="A74" s="207">
        <v>67</v>
      </c>
      <c r="B74" s="208"/>
      <c r="C74" s="233" t="s">
        <v>122</v>
      </c>
      <c r="D74" s="208"/>
      <c r="E74" s="238"/>
      <c r="F74" s="207" t="s">
        <v>60</v>
      </c>
      <c r="G74" s="207">
        <v>3</v>
      </c>
      <c r="H74" s="235">
        <v>40663</v>
      </c>
      <c r="I74" s="229"/>
      <c r="J74" s="238"/>
      <c r="K74" s="288">
        <v>0</v>
      </c>
      <c r="L74" s="289">
        <v>5280</v>
      </c>
      <c r="M74" s="286">
        <v>0.4</v>
      </c>
      <c r="N74" s="238">
        <f t="shared" ref="N74:N137" si="3">L74*M74</f>
        <v>2112</v>
      </c>
      <c r="O74" s="287">
        <f t="shared" si="2"/>
        <v>0</v>
      </c>
      <c r="P74" s="261"/>
      <c r="Q74" s="261"/>
    </row>
    <row r="75" s="195" customFormat="1" ht="17.25" customHeight="1" spans="1:17">
      <c r="A75" s="207">
        <v>68</v>
      </c>
      <c r="B75" s="208"/>
      <c r="C75" s="233" t="s">
        <v>123</v>
      </c>
      <c r="D75" s="208"/>
      <c r="E75" s="238"/>
      <c r="F75" s="207" t="s">
        <v>60</v>
      </c>
      <c r="G75" s="207">
        <v>2</v>
      </c>
      <c r="H75" s="235">
        <v>40663</v>
      </c>
      <c r="I75" s="229"/>
      <c r="J75" s="238"/>
      <c r="K75" s="288">
        <v>0</v>
      </c>
      <c r="L75" s="289">
        <v>720</v>
      </c>
      <c r="M75" s="286">
        <v>0.4</v>
      </c>
      <c r="N75" s="238">
        <f t="shared" si="3"/>
        <v>288</v>
      </c>
      <c r="O75" s="287">
        <f t="shared" si="2"/>
        <v>0</v>
      </c>
      <c r="P75" s="261"/>
      <c r="Q75" s="261"/>
    </row>
    <row r="76" s="195" customFormat="1" ht="17.25" customHeight="1" spans="1:17">
      <c r="A76" s="207">
        <v>69</v>
      </c>
      <c r="B76" s="208"/>
      <c r="C76" s="233" t="s">
        <v>124</v>
      </c>
      <c r="D76" s="208" t="s">
        <v>62</v>
      </c>
      <c r="E76" s="238"/>
      <c r="F76" s="207" t="s">
        <v>60</v>
      </c>
      <c r="G76" s="207">
        <v>3</v>
      </c>
      <c r="H76" s="235">
        <v>40663</v>
      </c>
      <c r="I76" s="229"/>
      <c r="J76" s="238"/>
      <c r="K76" s="288">
        <v>0</v>
      </c>
      <c r="L76" s="289">
        <v>14400</v>
      </c>
      <c r="M76" s="286">
        <v>0.4</v>
      </c>
      <c r="N76" s="238">
        <f t="shared" si="3"/>
        <v>5760</v>
      </c>
      <c r="O76" s="287">
        <f t="shared" si="2"/>
        <v>0</v>
      </c>
      <c r="P76" s="261"/>
      <c r="Q76" s="261"/>
    </row>
    <row r="77" s="195" customFormat="1" ht="17.25" customHeight="1" spans="1:17">
      <c r="A77" s="207">
        <v>70</v>
      </c>
      <c r="B77" s="208"/>
      <c r="C77" s="245" t="s">
        <v>74</v>
      </c>
      <c r="D77" s="208"/>
      <c r="E77" s="237"/>
      <c r="F77" s="207" t="s">
        <v>60</v>
      </c>
      <c r="G77" s="207">
        <v>15</v>
      </c>
      <c r="H77" s="235">
        <v>40663</v>
      </c>
      <c r="I77" s="229"/>
      <c r="J77" s="238"/>
      <c r="K77" s="288">
        <v>0</v>
      </c>
      <c r="L77" s="289">
        <v>34500</v>
      </c>
      <c r="M77" s="286">
        <v>0.4</v>
      </c>
      <c r="N77" s="238">
        <f t="shared" si="3"/>
        <v>13800</v>
      </c>
      <c r="O77" s="287">
        <f t="shared" si="2"/>
        <v>0</v>
      </c>
      <c r="P77" s="261"/>
      <c r="Q77" s="261"/>
    </row>
    <row r="78" s="195" customFormat="1" ht="17.25" customHeight="1" spans="1:17">
      <c r="A78" s="207">
        <v>72</v>
      </c>
      <c r="B78" s="208"/>
      <c r="C78" s="233" t="s">
        <v>125</v>
      </c>
      <c r="D78" s="208"/>
      <c r="E78" s="238"/>
      <c r="F78" s="207" t="s">
        <v>60</v>
      </c>
      <c r="G78" s="207">
        <v>2</v>
      </c>
      <c r="H78" s="235">
        <v>40663</v>
      </c>
      <c r="I78" s="229"/>
      <c r="J78" s="238"/>
      <c r="K78" s="288">
        <v>0</v>
      </c>
      <c r="L78" s="289">
        <v>2600</v>
      </c>
      <c r="M78" s="286">
        <v>0.4</v>
      </c>
      <c r="N78" s="238">
        <f t="shared" si="3"/>
        <v>1040</v>
      </c>
      <c r="O78" s="287">
        <f t="shared" si="2"/>
        <v>0</v>
      </c>
      <c r="P78" s="261"/>
      <c r="Q78" s="261"/>
    </row>
    <row r="79" s="195" customFormat="1" ht="17.25" customHeight="1" spans="1:17">
      <c r="A79" s="207">
        <v>73</v>
      </c>
      <c r="B79" s="208"/>
      <c r="C79" s="233" t="s">
        <v>126</v>
      </c>
      <c r="D79" s="208"/>
      <c r="E79" s="238"/>
      <c r="F79" s="207" t="s">
        <v>60</v>
      </c>
      <c r="G79" s="207">
        <v>6</v>
      </c>
      <c r="H79" s="235">
        <v>40663</v>
      </c>
      <c r="I79" s="229"/>
      <c r="J79" s="238"/>
      <c r="K79" s="288">
        <v>0</v>
      </c>
      <c r="L79" s="289">
        <v>192000</v>
      </c>
      <c r="M79" s="286">
        <v>0.4</v>
      </c>
      <c r="N79" s="238">
        <f t="shared" si="3"/>
        <v>76800</v>
      </c>
      <c r="O79" s="287">
        <f t="shared" si="2"/>
        <v>0</v>
      </c>
      <c r="P79" s="261"/>
      <c r="Q79" s="261"/>
    </row>
    <row r="80" s="195" customFormat="1" ht="17.25" customHeight="1" spans="1:17">
      <c r="A80" s="207">
        <v>74</v>
      </c>
      <c r="B80" s="208"/>
      <c r="C80" s="233" t="s">
        <v>127</v>
      </c>
      <c r="D80" s="208"/>
      <c r="E80" s="116"/>
      <c r="F80" s="207" t="s">
        <v>60</v>
      </c>
      <c r="G80" s="207">
        <v>9</v>
      </c>
      <c r="H80" s="235">
        <v>40663</v>
      </c>
      <c r="I80" s="229"/>
      <c r="J80" s="238">
        <v>26208</v>
      </c>
      <c r="K80" s="288">
        <v>5241.6</v>
      </c>
      <c r="L80" s="289">
        <v>24750</v>
      </c>
      <c r="M80" s="286">
        <v>0.4</v>
      </c>
      <c r="N80" s="238">
        <f t="shared" si="3"/>
        <v>9900</v>
      </c>
      <c r="O80" s="287">
        <f t="shared" si="2"/>
        <v>0.889</v>
      </c>
      <c r="P80" s="261"/>
      <c r="Q80" s="261"/>
    </row>
    <row r="81" s="195" customFormat="1" ht="17.25" customHeight="1" spans="1:17">
      <c r="A81" s="207">
        <v>75</v>
      </c>
      <c r="B81" s="208"/>
      <c r="C81" s="233" t="s">
        <v>124</v>
      </c>
      <c r="D81" s="208" t="s">
        <v>63</v>
      </c>
      <c r="E81" s="237"/>
      <c r="F81" s="207" t="s">
        <v>60</v>
      </c>
      <c r="G81" s="207">
        <v>4</v>
      </c>
      <c r="H81" s="235">
        <v>40663</v>
      </c>
      <c r="I81" s="229"/>
      <c r="J81" s="238"/>
      <c r="K81" s="288">
        <v>0</v>
      </c>
      <c r="L81" s="289">
        <v>19200</v>
      </c>
      <c r="M81" s="286">
        <v>0.4</v>
      </c>
      <c r="N81" s="238">
        <f t="shared" si="3"/>
        <v>7680</v>
      </c>
      <c r="O81" s="287">
        <f t="shared" si="2"/>
        <v>0</v>
      </c>
      <c r="P81" s="261"/>
      <c r="Q81" s="261"/>
    </row>
    <row r="82" s="195" customFormat="1" ht="17.25" customHeight="1" spans="1:17">
      <c r="A82" s="207">
        <v>76</v>
      </c>
      <c r="B82" s="208"/>
      <c r="C82" s="233" t="s">
        <v>128</v>
      </c>
      <c r="D82" s="208"/>
      <c r="E82" s="238"/>
      <c r="F82" s="207" t="s">
        <v>60</v>
      </c>
      <c r="G82" s="207">
        <v>1</v>
      </c>
      <c r="H82" s="235">
        <v>40663</v>
      </c>
      <c r="I82" s="229"/>
      <c r="J82" s="238"/>
      <c r="K82" s="288">
        <v>0</v>
      </c>
      <c r="L82" s="289">
        <v>2600</v>
      </c>
      <c r="M82" s="286">
        <v>0.4</v>
      </c>
      <c r="N82" s="238">
        <f t="shared" si="3"/>
        <v>1040</v>
      </c>
      <c r="O82" s="287">
        <f t="shared" si="2"/>
        <v>0</v>
      </c>
      <c r="P82" s="261"/>
      <c r="Q82" s="261"/>
    </row>
    <row r="83" s="195" customFormat="1" ht="17.25" customHeight="1" spans="1:17">
      <c r="A83" s="207">
        <v>77</v>
      </c>
      <c r="B83" s="208"/>
      <c r="C83" s="245" t="s">
        <v>129</v>
      </c>
      <c r="D83" s="208" t="s">
        <v>130</v>
      </c>
      <c r="E83" s="238"/>
      <c r="F83" s="207" t="s">
        <v>60</v>
      </c>
      <c r="G83" s="207">
        <v>4</v>
      </c>
      <c r="H83" s="235">
        <v>40663</v>
      </c>
      <c r="I83" s="229"/>
      <c r="J83" s="238"/>
      <c r="K83" s="288">
        <v>0</v>
      </c>
      <c r="L83" s="289">
        <v>8200</v>
      </c>
      <c r="M83" s="286">
        <v>0.4</v>
      </c>
      <c r="N83" s="238">
        <f t="shared" si="3"/>
        <v>3280</v>
      </c>
      <c r="O83" s="287">
        <f t="shared" si="2"/>
        <v>0</v>
      </c>
      <c r="P83" s="261"/>
      <c r="Q83" s="261"/>
    </row>
    <row r="84" s="195" customFormat="1" ht="17.25" customHeight="1" spans="1:17">
      <c r="A84" s="207">
        <v>78</v>
      </c>
      <c r="B84" s="208"/>
      <c r="C84" s="233" t="s">
        <v>129</v>
      </c>
      <c r="D84" s="208" t="s">
        <v>131</v>
      </c>
      <c r="E84" s="238"/>
      <c r="F84" s="207" t="s">
        <v>60</v>
      </c>
      <c r="G84" s="207">
        <v>1</v>
      </c>
      <c r="H84" s="235">
        <v>40663</v>
      </c>
      <c r="I84" s="229"/>
      <c r="J84" s="238"/>
      <c r="K84" s="288">
        <v>0</v>
      </c>
      <c r="L84" s="289">
        <v>2050</v>
      </c>
      <c r="M84" s="286">
        <v>0.4</v>
      </c>
      <c r="N84" s="238">
        <f t="shared" si="3"/>
        <v>820</v>
      </c>
      <c r="O84" s="287">
        <f t="shared" si="2"/>
        <v>0</v>
      </c>
      <c r="P84" s="261"/>
      <c r="Q84" s="261"/>
    </row>
    <row r="85" s="195" customFormat="1" ht="17.25" customHeight="1" spans="1:17">
      <c r="A85" s="207">
        <v>79</v>
      </c>
      <c r="B85" s="208"/>
      <c r="C85" s="245" t="s">
        <v>132</v>
      </c>
      <c r="D85" s="208"/>
      <c r="E85" s="238"/>
      <c r="F85" s="207" t="s">
        <v>60</v>
      </c>
      <c r="G85" s="207">
        <v>6</v>
      </c>
      <c r="H85" s="235">
        <v>40663</v>
      </c>
      <c r="I85" s="229"/>
      <c r="J85" s="238"/>
      <c r="K85" s="288">
        <v>0</v>
      </c>
      <c r="L85" s="289">
        <v>18000</v>
      </c>
      <c r="M85" s="286">
        <v>0.4</v>
      </c>
      <c r="N85" s="238">
        <f t="shared" si="3"/>
        <v>7200</v>
      </c>
      <c r="O85" s="287">
        <f t="shared" si="2"/>
        <v>0</v>
      </c>
      <c r="P85" s="261"/>
      <c r="Q85" s="261"/>
    </row>
    <row r="86" s="195" customFormat="1" ht="17.25" customHeight="1" spans="1:17">
      <c r="A86" s="207">
        <v>80</v>
      </c>
      <c r="B86" s="208"/>
      <c r="C86" s="233" t="s">
        <v>133</v>
      </c>
      <c r="D86" s="208"/>
      <c r="E86" s="247"/>
      <c r="F86" s="207" t="s">
        <v>60</v>
      </c>
      <c r="G86" s="207">
        <v>3</v>
      </c>
      <c r="H86" s="235">
        <v>40908</v>
      </c>
      <c r="I86" s="229"/>
      <c r="J86" s="238">
        <v>6900</v>
      </c>
      <c r="K86" s="288">
        <v>1380</v>
      </c>
      <c r="L86" s="289">
        <v>9900</v>
      </c>
      <c r="M86" s="286">
        <v>0.4</v>
      </c>
      <c r="N86" s="238">
        <f t="shared" si="3"/>
        <v>3960</v>
      </c>
      <c r="O86" s="287">
        <f t="shared" si="2"/>
        <v>1.87</v>
      </c>
      <c r="P86" s="261"/>
      <c r="Q86" s="261"/>
    </row>
    <row r="87" s="195" customFormat="1" ht="17.25" customHeight="1" spans="1:17">
      <c r="A87" s="207">
        <v>81</v>
      </c>
      <c r="B87" s="208"/>
      <c r="C87" s="245" t="s">
        <v>134</v>
      </c>
      <c r="D87" s="208"/>
      <c r="E87" s="116"/>
      <c r="F87" s="207" t="s">
        <v>60</v>
      </c>
      <c r="G87" s="207">
        <v>3</v>
      </c>
      <c r="H87" s="235">
        <v>40908</v>
      </c>
      <c r="I87" s="229"/>
      <c r="J87" s="238">
        <v>17160</v>
      </c>
      <c r="K87" s="288">
        <v>3432</v>
      </c>
      <c r="L87" s="289">
        <v>5100</v>
      </c>
      <c r="M87" s="286">
        <v>0.4</v>
      </c>
      <c r="N87" s="238">
        <f t="shared" si="3"/>
        <v>2040</v>
      </c>
      <c r="O87" s="287">
        <f t="shared" si="2"/>
        <v>-0.406</v>
      </c>
      <c r="P87" s="261"/>
      <c r="Q87" s="261"/>
    </row>
    <row r="88" s="195" customFormat="1" ht="17.25" customHeight="1" spans="1:17">
      <c r="A88" s="207">
        <v>82</v>
      </c>
      <c r="B88" s="208"/>
      <c r="C88" s="245" t="s">
        <v>135</v>
      </c>
      <c r="D88" s="208"/>
      <c r="E88" s="237"/>
      <c r="F88" s="207" t="s">
        <v>60</v>
      </c>
      <c r="G88" s="207">
        <v>5</v>
      </c>
      <c r="H88" s="235">
        <v>40908</v>
      </c>
      <c r="I88" s="229"/>
      <c r="J88" s="238"/>
      <c r="K88" s="288">
        <v>0</v>
      </c>
      <c r="L88" s="289">
        <v>15500</v>
      </c>
      <c r="M88" s="286">
        <v>0.4</v>
      </c>
      <c r="N88" s="238">
        <f t="shared" si="3"/>
        <v>6200</v>
      </c>
      <c r="O88" s="287">
        <f t="shared" si="2"/>
        <v>0</v>
      </c>
      <c r="P88" s="261"/>
      <c r="Q88" s="261"/>
    </row>
    <row r="89" s="195" customFormat="1" ht="17.25" customHeight="1" spans="1:17">
      <c r="A89" s="207">
        <v>83</v>
      </c>
      <c r="B89" s="208"/>
      <c r="C89" s="233" t="s">
        <v>136</v>
      </c>
      <c r="D89" s="208" t="s">
        <v>137</v>
      </c>
      <c r="E89" s="238"/>
      <c r="F89" s="207" t="s">
        <v>60</v>
      </c>
      <c r="G89" s="207">
        <v>1</v>
      </c>
      <c r="H89" s="235">
        <v>40908</v>
      </c>
      <c r="I89" s="229"/>
      <c r="J89" s="238"/>
      <c r="K89" s="288">
        <v>0</v>
      </c>
      <c r="L89" s="289">
        <v>19800</v>
      </c>
      <c r="M89" s="286">
        <v>0.4</v>
      </c>
      <c r="N89" s="238">
        <f t="shared" si="3"/>
        <v>7920</v>
      </c>
      <c r="O89" s="287">
        <f t="shared" si="2"/>
        <v>0</v>
      </c>
      <c r="P89" s="261"/>
      <c r="Q89" s="261"/>
    </row>
    <row r="90" s="195" customFormat="1" ht="17.25" customHeight="1" spans="1:17">
      <c r="A90" s="207">
        <v>84</v>
      </c>
      <c r="B90" s="208"/>
      <c r="C90" s="233" t="s">
        <v>136</v>
      </c>
      <c r="D90" s="208" t="s">
        <v>138</v>
      </c>
      <c r="E90" s="238"/>
      <c r="F90" s="207" t="s">
        <v>60</v>
      </c>
      <c r="G90" s="207">
        <v>2</v>
      </c>
      <c r="H90" s="235">
        <v>40908</v>
      </c>
      <c r="I90" s="229"/>
      <c r="J90" s="238"/>
      <c r="K90" s="288">
        <v>0</v>
      </c>
      <c r="L90" s="289">
        <v>45600</v>
      </c>
      <c r="M90" s="286">
        <v>0.4</v>
      </c>
      <c r="N90" s="238">
        <f t="shared" si="3"/>
        <v>18240</v>
      </c>
      <c r="O90" s="287">
        <f t="shared" si="2"/>
        <v>0</v>
      </c>
      <c r="P90" s="261"/>
      <c r="Q90" s="261"/>
    </row>
    <row r="91" s="195" customFormat="1" ht="17.25" customHeight="1" spans="1:17">
      <c r="A91" s="207">
        <v>85</v>
      </c>
      <c r="B91" s="208"/>
      <c r="C91" s="233" t="s">
        <v>136</v>
      </c>
      <c r="D91" s="208" t="s">
        <v>139</v>
      </c>
      <c r="E91" s="238"/>
      <c r="F91" s="207" t="s">
        <v>60</v>
      </c>
      <c r="G91" s="207">
        <v>1</v>
      </c>
      <c r="H91" s="235">
        <v>40908</v>
      </c>
      <c r="I91" s="229"/>
      <c r="J91" s="238"/>
      <c r="K91" s="288">
        <v>0</v>
      </c>
      <c r="L91" s="289">
        <v>11900</v>
      </c>
      <c r="M91" s="286">
        <v>0.4</v>
      </c>
      <c r="N91" s="238">
        <f t="shared" si="3"/>
        <v>4760</v>
      </c>
      <c r="O91" s="287">
        <f t="shared" si="2"/>
        <v>0</v>
      </c>
      <c r="P91" s="261"/>
      <c r="Q91" s="261"/>
    </row>
    <row r="92" s="195" customFormat="1" ht="17.25" customHeight="1" spans="1:17">
      <c r="A92" s="207">
        <v>86</v>
      </c>
      <c r="B92" s="208"/>
      <c r="C92" s="233" t="s">
        <v>140</v>
      </c>
      <c r="D92" s="208"/>
      <c r="E92" s="238"/>
      <c r="F92" s="207" t="s">
        <v>60</v>
      </c>
      <c r="G92" s="207">
        <v>3</v>
      </c>
      <c r="H92" s="235">
        <v>40908</v>
      </c>
      <c r="I92" s="229"/>
      <c r="J92" s="238"/>
      <c r="K92" s="288">
        <v>0</v>
      </c>
      <c r="L92" s="289">
        <v>9750</v>
      </c>
      <c r="M92" s="286">
        <v>0.4</v>
      </c>
      <c r="N92" s="238">
        <f t="shared" si="3"/>
        <v>3900</v>
      </c>
      <c r="O92" s="287">
        <f t="shared" si="2"/>
        <v>0</v>
      </c>
      <c r="P92" s="261"/>
      <c r="Q92" s="261"/>
    </row>
    <row r="93" s="195" customFormat="1" ht="17.25" customHeight="1" spans="1:17">
      <c r="A93" s="207">
        <v>87</v>
      </c>
      <c r="B93" s="208"/>
      <c r="C93" s="233" t="s">
        <v>141</v>
      </c>
      <c r="D93" s="208" t="s">
        <v>142</v>
      </c>
      <c r="E93" s="237"/>
      <c r="F93" s="207" t="s">
        <v>60</v>
      </c>
      <c r="G93" s="207">
        <v>2</v>
      </c>
      <c r="H93" s="235">
        <v>40908</v>
      </c>
      <c r="I93" s="229"/>
      <c r="J93" s="238">
        <v>14500</v>
      </c>
      <c r="K93" s="288">
        <v>2900</v>
      </c>
      <c r="L93" s="289">
        <v>9600</v>
      </c>
      <c r="M93" s="286">
        <v>0.4</v>
      </c>
      <c r="N93" s="238">
        <f t="shared" si="3"/>
        <v>3840</v>
      </c>
      <c r="O93" s="287">
        <f t="shared" si="2"/>
        <v>0.324</v>
      </c>
      <c r="P93" s="261"/>
      <c r="Q93" s="261"/>
    </row>
    <row r="94" s="195" customFormat="1" ht="17.25" customHeight="1" spans="1:17">
      <c r="A94" s="207">
        <v>88</v>
      </c>
      <c r="B94" s="208"/>
      <c r="C94" s="233" t="s">
        <v>141</v>
      </c>
      <c r="D94" s="208" t="s">
        <v>143</v>
      </c>
      <c r="E94" s="237"/>
      <c r="F94" s="207" t="s">
        <v>60</v>
      </c>
      <c r="G94" s="207">
        <v>2</v>
      </c>
      <c r="H94" s="235">
        <v>40908</v>
      </c>
      <c r="I94" s="229"/>
      <c r="J94" s="238">
        <v>10400</v>
      </c>
      <c r="K94" s="288">
        <v>2080</v>
      </c>
      <c r="L94" s="289">
        <v>9600</v>
      </c>
      <c r="M94" s="286">
        <v>0.4</v>
      </c>
      <c r="N94" s="238">
        <f t="shared" si="3"/>
        <v>3840</v>
      </c>
      <c r="O94" s="287">
        <f t="shared" si="2"/>
        <v>0.846</v>
      </c>
      <c r="P94" s="261"/>
      <c r="Q94" s="261"/>
    </row>
    <row r="95" s="195" customFormat="1" ht="17.25" customHeight="1" spans="1:17">
      <c r="A95" s="207">
        <v>89</v>
      </c>
      <c r="B95" s="208"/>
      <c r="C95" s="233" t="s">
        <v>144</v>
      </c>
      <c r="D95" s="208" t="s">
        <v>145</v>
      </c>
      <c r="E95" s="237"/>
      <c r="F95" s="207" t="s">
        <v>60</v>
      </c>
      <c r="G95" s="207">
        <v>3</v>
      </c>
      <c r="H95" s="235">
        <v>40908</v>
      </c>
      <c r="I95" s="229"/>
      <c r="J95" s="238">
        <v>8700</v>
      </c>
      <c r="K95" s="288">
        <v>1740</v>
      </c>
      <c r="L95" s="289">
        <v>9300</v>
      </c>
      <c r="M95" s="286">
        <v>0.4</v>
      </c>
      <c r="N95" s="238">
        <f t="shared" si="3"/>
        <v>3720</v>
      </c>
      <c r="O95" s="287">
        <f t="shared" si="2"/>
        <v>1.138</v>
      </c>
      <c r="P95" s="261"/>
      <c r="Q95" s="261"/>
    </row>
    <row r="96" s="195" customFormat="1" ht="17.25" customHeight="1" spans="1:17">
      <c r="A96" s="207">
        <v>90</v>
      </c>
      <c r="B96" s="208"/>
      <c r="C96" s="233" t="s">
        <v>144</v>
      </c>
      <c r="D96" s="208"/>
      <c r="E96" s="237"/>
      <c r="F96" s="207" t="s">
        <v>60</v>
      </c>
      <c r="G96" s="207">
        <v>2</v>
      </c>
      <c r="H96" s="235">
        <v>40908</v>
      </c>
      <c r="I96" s="229"/>
      <c r="J96" s="238">
        <v>4200</v>
      </c>
      <c r="K96" s="288">
        <v>840</v>
      </c>
      <c r="L96" s="289">
        <v>6200</v>
      </c>
      <c r="M96" s="286">
        <v>0.4</v>
      </c>
      <c r="N96" s="238">
        <f t="shared" si="3"/>
        <v>2480</v>
      </c>
      <c r="O96" s="287">
        <f t="shared" si="2"/>
        <v>1.952</v>
      </c>
      <c r="P96" s="261"/>
      <c r="Q96" s="261"/>
    </row>
    <row r="97" s="195" customFormat="1" ht="20.1" customHeight="1" spans="1:17">
      <c r="A97" s="207">
        <v>91</v>
      </c>
      <c r="B97" s="208"/>
      <c r="C97" s="233" t="s">
        <v>146</v>
      </c>
      <c r="D97" s="208"/>
      <c r="E97" s="237"/>
      <c r="F97" s="207" t="s">
        <v>60</v>
      </c>
      <c r="G97" s="207">
        <v>8</v>
      </c>
      <c r="H97" s="235">
        <v>40908</v>
      </c>
      <c r="I97" s="229"/>
      <c r="J97" s="238">
        <v>23296</v>
      </c>
      <c r="K97" s="288">
        <v>4659.2</v>
      </c>
      <c r="L97" s="289">
        <v>2500</v>
      </c>
      <c r="M97" s="286">
        <v>0.4</v>
      </c>
      <c r="N97" s="238">
        <f t="shared" si="3"/>
        <v>1000</v>
      </c>
      <c r="O97" s="287">
        <f t="shared" si="2"/>
        <v>-0.785</v>
      </c>
      <c r="P97" s="261"/>
      <c r="Q97" s="261"/>
    </row>
    <row r="98" s="195" customFormat="1" ht="17.25" customHeight="1" spans="1:17">
      <c r="A98" s="207">
        <v>92</v>
      </c>
      <c r="B98" s="208"/>
      <c r="C98" s="233" t="s">
        <v>147</v>
      </c>
      <c r="D98" s="208"/>
      <c r="E98" s="238"/>
      <c r="F98" s="207" t="s">
        <v>60</v>
      </c>
      <c r="G98" s="207">
        <v>2</v>
      </c>
      <c r="H98" s="235">
        <v>40908</v>
      </c>
      <c r="I98" s="229"/>
      <c r="J98" s="238">
        <v>320</v>
      </c>
      <c r="K98" s="288">
        <v>64</v>
      </c>
      <c r="L98" s="289">
        <v>320</v>
      </c>
      <c r="M98" s="286">
        <v>0.4</v>
      </c>
      <c r="N98" s="238">
        <f t="shared" si="3"/>
        <v>128</v>
      </c>
      <c r="O98" s="287">
        <f t="shared" si="2"/>
        <v>1</v>
      </c>
      <c r="P98" s="261"/>
      <c r="Q98" s="261"/>
    </row>
    <row r="99" s="195" customFormat="1" ht="17.25" customHeight="1" spans="1:17">
      <c r="A99" s="207">
        <v>93</v>
      </c>
      <c r="B99" s="208"/>
      <c r="C99" s="233" t="s">
        <v>148</v>
      </c>
      <c r="D99" s="208"/>
      <c r="E99" s="116"/>
      <c r="F99" s="207" t="s">
        <v>60</v>
      </c>
      <c r="G99" s="207">
        <v>3</v>
      </c>
      <c r="H99" s="235">
        <v>40908</v>
      </c>
      <c r="I99" s="229"/>
      <c r="J99" s="238">
        <v>22200</v>
      </c>
      <c r="K99" s="288">
        <v>4440</v>
      </c>
      <c r="L99" s="289">
        <v>7500</v>
      </c>
      <c r="M99" s="286">
        <v>0.4</v>
      </c>
      <c r="N99" s="238">
        <f t="shared" si="3"/>
        <v>3000</v>
      </c>
      <c r="O99" s="287">
        <f t="shared" si="2"/>
        <v>-0.324</v>
      </c>
      <c r="P99" s="261"/>
      <c r="Q99" s="261"/>
    </row>
    <row r="100" s="195" customFormat="1" ht="17.25" customHeight="1" spans="1:17">
      <c r="A100" s="207">
        <v>94</v>
      </c>
      <c r="B100" s="208"/>
      <c r="C100" s="233" t="s">
        <v>149</v>
      </c>
      <c r="D100" s="208"/>
      <c r="E100" s="238"/>
      <c r="F100" s="207" t="s">
        <v>60</v>
      </c>
      <c r="G100" s="207">
        <v>2</v>
      </c>
      <c r="H100" s="235">
        <v>40908</v>
      </c>
      <c r="I100" s="229"/>
      <c r="J100" s="238"/>
      <c r="K100" s="288">
        <v>0</v>
      </c>
      <c r="L100" s="289">
        <v>1980</v>
      </c>
      <c r="M100" s="286">
        <v>0.4</v>
      </c>
      <c r="N100" s="238">
        <f t="shared" si="3"/>
        <v>792</v>
      </c>
      <c r="O100" s="287">
        <f t="shared" si="2"/>
        <v>0</v>
      </c>
      <c r="P100" s="261"/>
      <c r="Q100" s="261"/>
    </row>
    <row r="101" s="195" customFormat="1" ht="17.25" customHeight="1" spans="1:17">
      <c r="A101" s="207">
        <v>95</v>
      </c>
      <c r="B101" s="208"/>
      <c r="C101" s="233" t="s">
        <v>150</v>
      </c>
      <c r="D101" s="208"/>
      <c r="E101" s="116"/>
      <c r="F101" s="207" t="s">
        <v>60</v>
      </c>
      <c r="G101" s="207">
        <v>1</v>
      </c>
      <c r="H101" s="235">
        <v>40908</v>
      </c>
      <c r="I101" s="229"/>
      <c r="J101" s="238">
        <v>3000</v>
      </c>
      <c r="K101" s="288">
        <v>600</v>
      </c>
      <c r="L101" s="289">
        <v>1969</v>
      </c>
      <c r="M101" s="286">
        <v>0.4</v>
      </c>
      <c r="N101" s="238">
        <f t="shared" si="3"/>
        <v>787.6</v>
      </c>
      <c r="O101" s="287">
        <f t="shared" si="2"/>
        <v>0.313</v>
      </c>
      <c r="P101" s="261"/>
      <c r="Q101" s="261"/>
    </row>
    <row r="102" s="195" customFormat="1" ht="17.25" customHeight="1" spans="1:17">
      <c r="A102" s="207">
        <v>96</v>
      </c>
      <c r="B102" s="208"/>
      <c r="C102" s="233" t="s">
        <v>151</v>
      </c>
      <c r="D102" s="208"/>
      <c r="E102" s="241"/>
      <c r="F102" s="207" t="s">
        <v>60</v>
      </c>
      <c r="G102" s="207">
        <v>1</v>
      </c>
      <c r="H102" s="235">
        <v>40908</v>
      </c>
      <c r="I102" s="229"/>
      <c r="J102" s="238">
        <v>2800</v>
      </c>
      <c r="K102" s="288">
        <v>560</v>
      </c>
      <c r="L102" s="289">
        <v>2300</v>
      </c>
      <c r="M102" s="286">
        <v>0.4</v>
      </c>
      <c r="N102" s="238">
        <f t="shared" si="3"/>
        <v>920</v>
      </c>
      <c r="O102" s="287">
        <f t="shared" si="2"/>
        <v>0.643</v>
      </c>
      <c r="P102" s="261"/>
      <c r="Q102" s="261"/>
    </row>
    <row r="103" s="195" customFormat="1" ht="17.25" customHeight="1" spans="1:17">
      <c r="A103" s="207">
        <v>97</v>
      </c>
      <c r="B103" s="208"/>
      <c r="C103" s="233" t="s">
        <v>152</v>
      </c>
      <c r="D103" s="208"/>
      <c r="E103" s="237"/>
      <c r="F103" s="207" t="s">
        <v>60</v>
      </c>
      <c r="G103" s="207">
        <v>1</v>
      </c>
      <c r="H103" s="235">
        <v>40908</v>
      </c>
      <c r="I103" s="229"/>
      <c r="J103" s="238">
        <v>9420</v>
      </c>
      <c r="K103" s="288">
        <v>1884</v>
      </c>
      <c r="L103" s="289">
        <v>5300</v>
      </c>
      <c r="M103" s="286">
        <v>0.4</v>
      </c>
      <c r="N103" s="238">
        <f t="shared" si="3"/>
        <v>2120</v>
      </c>
      <c r="O103" s="287">
        <f t="shared" si="2"/>
        <v>0.125</v>
      </c>
      <c r="P103" s="261"/>
      <c r="Q103" s="261"/>
    </row>
    <row r="104" s="195" customFormat="1" ht="17.25" customHeight="1" spans="1:17">
      <c r="A104" s="207">
        <v>98</v>
      </c>
      <c r="B104" s="208"/>
      <c r="C104" s="233" t="s">
        <v>140</v>
      </c>
      <c r="D104" s="208"/>
      <c r="E104" s="238"/>
      <c r="F104" s="207" t="s">
        <v>60</v>
      </c>
      <c r="G104" s="207">
        <v>2</v>
      </c>
      <c r="H104" s="235">
        <v>40908</v>
      </c>
      <c r="I104" s="229"/>
      <c r="J104" s="238"/>
      <c r="K104" s="288">
        <v>0</v>
      </c>
      <c r="L104" s="289">
        <v>6500</v>
      </c>
      <c r="M104" s="286">
        <v>0.4</v>
      </c>
      <c r="N104" s="238">
        <f t="shared" si="3"/>
        <v>2600</v>
      </c>
      <c r="O104" s="287">
        <f t="shared" si="2"/>
        <v>0</v>
      </c>
      <c r="P104" s="261"/>
      <c r="Q104" s="261"/>
    </row>
    <row r="105" s="195" customFormat="1" ht="17.25" customHeight="1" spans="1:17">
      <c r="A105" s="207">
        <v>99</v>
      </c>
      <c r="B105" s="208"/>
      <c r="C105" s="233" t="s">
        <v>153</v>
      </c>
      <c r="D105" s="208"/>
      <c r="E105" s="238"/>
      <c r="F105" s="207" t="s">
        <v>60</v>
      </c>
      <c r="G105" s="207">
        <v>4</v>
      </c>
      <c r="H105" s="235">
        <v>40908</v>
      </c>
      <c r="I105" s="229"/>
      <c r="J105" s="238"/>
      <c r="K105" s="288">
        <v>0</v>
      </c>
      <c r="L105" s="289">
        <v>9520</v>
      </c>
      <c r="M105" s="286">
        <v>0.4</v>
      </c>
      <c r="N105" s="238">
        <f t="shared" si="3"/>
        <v>3808</v>
      </c>
      <c r="O105" s="287">
        <f t="shared" si="2"/>
        <v>0</v>
      </c>
      <c r="P105" s="261"/>
      <c r="Q105" s="261"/>
    </row>
    <row r="106" s="195" customFormat="1" ht="17.25" customHeight="1" spans="1:17">
      <c r="A106" s="207">
        <v>100</v>
      </c>
      <c r="B106" s="208"/>
      <c r="C106" s="233" t="s">
        <v>154</v>
      </c>
      <c r="D106" s="208"/>
      <c r="E106" s="238"/>
      <c r="F106" s="207" t="s">
        <v>155</v>
      </c>
      <c r="G106" s="207">
        <v>5</v>
      </c>
      <c r="H106" s="235">
        <v>40908</v>
      </c>
      <c r="I106" s="229"/>
      <c r="J106" s="238"/>
      <c r="K106" s="288">
        <v>0</v>
      </c>
      <c r="L106" s="289">
        <v>8000</v>
      </c>
      <c r="M106" s="286">
        <v>0.4</v>
      </c>
      <c r="N106" s="238">
        <f t="shared" si="3"/>
        <v>3200</v>
      </c>
      <c r="O106" s="287">
        <f t="shared" si="2"/>
        <v>0</v>
      </c>
      <c r="P106" s="261"/>
      <c r="Q106" s="261"/>
    </row>
    <row r="107" s="195" customFormat="1" ht="17.25" customHeight="1" spans="1:17">
      <c r="A107" s="207">
        <v>101</v>
      </c>
      <c r="B107" s="208"/>
      <c r="C107" s="254" t="s">
        <v>156</v>
      </c>
      <c r="D107" s="208"/>
      <c r="E107" s="237"/>
      <c r="F107" s="207"/>
      <c r="G107" s="207"/>
      <c r="H107" s="235"/>
      <c r="I107" s="229"/>
      <c r="J107" s="238">
        <v>0</v>
      </c>
      <c r="K107" s="288">
        <v>0</v>
      </c>
      <c r="L107" s="289"/>
      <c r="M107" s="286"/>
      <c r="N107" s="238">
        <f t="shared" si="3"/>
        <v>0</v>
      </c>
      <c r="O107" s="287">
        <f t="shared" si="2"/>
        <v>0</v>
      </c>
      <c r="P107" s="261"/>
      <c r="Q107" s="261"/>
    </row>
    <row r="108" s="195" customFormat="1" ht="17.25" customHeight="1" spans="1:17">
      <c r="A108" s="207">
        <v>102</v>
      </c>
      <c r="B108" s="208"/>
      <c r="C108" s="233" t="s">
        <v>79</v>
      </c>
      <c r="D108" s="208" t="s">
        <v>65</v>
      </c>
      <c r="E108" s="116"/>
      <c r="F108" s="207" t="s">
        <v>60</v>
      </c>
      <c r="G108" s="207">
        <v>3</v>
      </c>
      <c r="H108" s="235">
        <v>41121</v>
      </c>
      <c r="I108" s="229"/>
      <c r="J108" s="238">
        <v>166787.79</v>
      </c>
      <c r="K108" s="288">
        <v>33357.56</v>
      </c>
      <c r="L108" s="289">
        <v>240000</v>
      </c>
      <c r="M108" s="286">
        <v>0.5</v>
      </c>
      <c r="N108" s="238">
        <f t="shared" si="3"/>
        <v>120000</v>
      </c>
      <c r="O108" s="287">
        <f t="shared" si="2"/>
        <v>2.597</v>
      </c>
      <c r="P108" s="261"/>
      <c r="Q108" s="261"/>
    </row>
    <row r="109" s="195" customFormat="1" ht="17.25" customHeight="1" spans="1:17">
      <c r="A109" s="207">
        <v>103</v>
      </c>
      <c r="B109" s="208"/>
      <c r="C109" s="233" t="s">
        <v>80</v>
      </c>
      <c r="D109" s="208"/>
      <c r="E109" s="237"/>
      <c r="F109" s="207" t="s">
        <v>60</v>
      </c>
      <c r="G109" s="207">
        <v>169</v>
      </c>
      <c r="H109" s="235">
        <v>41121</v>
      </c>
      <c r="I109" s="229"/>
      <c r="J109" s="238"/>
      <c r="K109" s="288">
        <v>0</v>
      </c>
      <c r="L109" s="289">
        <v>361660</v>
      </c>
      <c r="M109" s="286">
        <v>0.5</v>
      </c>
      <c r="N109" s="238">
        <f t="shared" si="3"/>
        <v>180830</v>
      </c>
      <c r="O109" s="287">
        <f t="shared" si="2"/>
        <v>0</v>
      </c>
      <c r="P109" s="261"/>
      <c r="Q109" s="261"/>
    </row>
    <row r="110" s="195" customFormat="1" ht="17.25" customHeight="1" spans="1:17">
      <c r="A110" s="207">
        <v>104</v>
      </c>
      <c r="B110" s="208"/>
      <c r="C110" s="233" t="s">
        <v>81</v>
      </c>
      <c r="D110" s="233">
        <v>630</v>
      </c>
      <c r="E110" s="237"/>
      <c r="F110" s="207" t="s">
        <v>60</v>
      </c>
      <c r="G110" s="207">
        <v>2</v>
      </c>
      <c r="H110" s="235">
        <v>41121</v>
      </c>
      <c r="I110" s="229"/>
      <c r="J110" s="238">
        <v>15200</v>
      </c>
      <c r="K110" s="288">
        <v>3040</v>
      </c>
      <c r="L110" s="289">
        <v>5100</v>
      </c>
      <c r="M110" s="286">
        <v>0.5</v>
      </c>
      <c r="N110" s="238">
        <f t="shared" si="3"/>
        <v>2550</v>
      </c>
      <c r="O110" s="287">
        <f t="shared" si="2"/>
        <v>-0.161</v>
      </c>
      <c r="P110" s="261"/>
      <c r="Q110" s="261"/>
    </row>
    <row r="111" s="195" customFormat="1" ht="17.25" customHeight="1" spans="1:17">
      <c r="A111" s="207">
        <v>105</v>
      </c>
      <c r="B111" s="208"/>
      <c r="C111" s="233" t="s">
        <v>81</v>
      </c>
      <c r="D111" s="208" t="s">
        <v>82</v>
      </c>
      <c r="E111" s="237"/>
      <c r="F111" s="207" t="s">
        <v>60</v>
      </c>
      <c r="G111" s="207">
        <v>2</v>
      </c>
      <c r="H111" s="235">
        <v>41121</v>
      </c>
      <c r="I111" s="229"/>
      <c r="J111" s="238">
        <v>12800</v>
      </c>
      <c r="K111" s="288">
        <v>2560</v>
      </c>
      <c r="L111" s="289">
        <v>5100</v>
      </c>
      <c r="M111" s="286">
        <v>0.5</v>
      </c>
      <c r="N111" s="238">
        <f t="shared" si="3"/>
        <v>2550</v>
      </c>
      <c r="O111" s="287">
        <f t="shared" si="2"/>
        <v>-0.004</v>
      </c>
      <c r="P111" s="261"/>
      <c r="Q111" s="261"/>
    </row>
    <row r="112" s="195" customFormat="1" ht="17.25" customHeight="1" spans="1:17">
      <c r="A112" s="207">
        <v>106</v>
      </c>
      <c r="B112" s="208"/>
      <c r="C112" s="233" t="s">
        <v>83</v>
      </c>
      <c r="D112" s="213"/>
      <c r="E112" s="237"/>
      <c r="F112" s="207" t="s">
        <v>60</v>
      </c>
      <c r="G112" s="207">
        <v>16</v>
      </c>
      <c r="H112" s="235">
        <v>41121</v>
      </c>
      <c r="I112" s="229"/>
      <c r="J112" s="238">
        <v>48000</v>
      </c>
      <c r="K112" s="288">
        <v>9600</v>
      </c>
      <c r="L112" s="289">
        <v>64000</v>
      </c>
      <c r="M112" s="286">
        <v>0.5</v>
      </c>
      <c r="N112" s="238">
        <f t="shared" si="3"/>
        <v>32000</v>
      </c>
      <c r="O112" s="287">
        <f t="shared" si="2"/>
        <v>2.333</v>
      </c>
      <c r="P112" s="261"/>
      <c r="Q112" s="261"/>
    </row>
    <row r="113" s="195" customFormat="1" ht="17.25" customHeight="1" spans="1:17">
      <c r="A113" s="207">
        <v>107</v>
      </c>
      <c r="B113" s="208"/>
      <c r="C113" s="233" t="s">
        <v>83</v>
      </c>
      <c r="D113" s="213" t="s">
        <v>157</v>
      </c>
      <c r="E113" s="237"/>
      <c r="F113" s="207" t="s">
        <v>60</v>
      </c>
      <c r="G113" s="207">
        <v>20</v>
      </c>
      <c r="H113" s="235">
        <v>41121</v>
      </c>
      <c r="I113" s="229"/>
      <c r="J113" s="238">
        <v>60000</v>
      </c>
      <c r="K113" s="288">
        <v>12000</v>
      </c>
      <c r="L113" s="289">
        <v>80000</v>
      </c>
      <c r="M113" s="286">
        <v>0.5</v>
      </c>
      <c r="N113" s="238">
        <f t="shared" si="3"/>
        <v>40000</v>
      </c>
      <c r="O113" s="287">
        <f t="shared" si="2"/>
        <v>2.333</v>
      </c>
      <c r="P113" s="261"/>
      <c r="Q113" s="261"/>
    </row>
    <row r="114" s="195" customFormat="1" ht="17.25" customHeight="1" spans="1:17">
      <c r="A114" s="207">
        <v>108</v>
      </c>
      <c r="B114" s="208"/>
      <c r="C114" s="233" t="s">
        <v>84</v>
      </c>
      <c r="D114" s="208"/>
      <c r="E114" s="237"/>
      <c r="F114" s="207" t="s">
        <v>60</v>
      </c>
      <c r="G114" s="207">
        <v>2</v>
      </c>
      <c r="H114" s="235">
        <v>41121</v>
      </c>
      <c r="I114" s="229"/>
      <c r="J114" s="238">
        <v>66000</v>
      </c>
      <c r="K114" s="288">
        <v>13200</v>
      </c>
      <c r="L114" s="289">
        <v>70288</v>
      </c>
      <c r="M114" s="286">
        <v>0.5</v>
      </c>
      <c r="N114" s="238">
        <f t="shared" si="3"/>
        <v>35144</v>
      </c>
      <c r="O114" s="287">
        <f t="shared" si="2"/>
        <v>1.662</v>
      </c>
      <c r="P114" s="261"/>
      <c r="Q114" s="261"/>
    </row>
    <row r="115" s="195" customFormat="1" ht="17.25" customHeight="1" spans="1:17">
      <c r="A115" s="207">
        <v>109</v>
      </c>
      <c r="B115" s="208"/>
      <c r="C115" s="233" t="s">
        <v>85</v>
      </c>
      <c r="D115" s="208" t="s">
        <v>87</v>
      </c>
      <c r="E115" s="236"/>
      <c r="F115" s="207" t="s">
        <v>60</v>
      </c>
      <c r="G115" s="207">
        <v>2</v>
      </c>
      <c r="H115" s="235">
        <v>41121</v>
      </c>
      <c r="I115" s="229"/>
      <c r="J115" s="238"/>
      <c r="K115" s="288">
        <v>0</v>
      </c>
      <c r="L115" s="289">
        <v>11000</v>
      </c>
      <c r="M115" s="286">
        <v>0.5</v>
      </c>
      <c r="N115" s="238">
        <f t="shared" si="3"/>
        <v>5500</v>
      </c>
      <c r="O115" s="287">
        <f t="shared" si="2"/>
        <v>0</v>
      </c>
      <c r="P115" s="261"/>
      <c r="Q115" s="261"/>
    </row>
    <row r="116" s="195" customFormat="1" ht="17.25" customHeight="1" spans="1:17">
      <c r="A116" s="207">
        <v>110</v>
      </c>
      <c r="B116" s="208"/>
      <c r="C116" s="233" t="s">
        <v>86</v>
      </c>
      <c r="D116" s="208" t="s">
        <v>63</v>
      </c>
      <c r="E116" s="240"/>
      <c r="F116" s="207" t="s">
        <v>60</v>
      </c>
      <c r="G116" s="207">
        <v>5</v>
      </c>
      <c r="H116" s="235">
        <v>41121</v>
      </c>
      <c r="I116" s="229"/>
      <c r="J116" s="238">
        <v>425000</v>
      </c>
      <c r="K116" s="288">
        <v>85000</v>
      </c>
      <c r="L116" s="289">
        <v>35000</v>
      </c>
      <c r="M116" s="286">
        <v>0.5</v>
      </c>
      <c r="N116" s="238">
        <f t="shared" si="3"/>
        <v>17500</v>
      </c>
      <c r="O116" s="287">
        <f t="shared" si="2"/>
        <v>-0.794</v>
      </c>
      <c r="P116" s="261"/>
      <c r="Q116" s="261"/>
    </row>
    <row r="117" s="195" customFormat="1" ht="17.25" customHeight="1" spans="1:17">
      <c r="A117" s="207">
        <v>111</v>
      </c>
      <c r="B117" s="208"/>
      <c r="C117" s="233" t="s">
        <v>61</v>
      </c>
      <c r="D117" s="208"/>
      <c r="E117" s="116"/>
      <c r="F117" s="207" t="s">
        <v>60</v>
      </c>
      <c r="G117" s="207">
        <v>4</v>
      </c>
      <c r="H117" s="235">
        <v>41121</v>
      </c>
      <c r="I117" s="229"/>
      <c r="J117" s="238">
        <v>61200</v>
      </c>
      <c r="K117" s="288">
        <v>12240</v>
      </c>
      <c r="L117" s="289">
        <v>23200</v>
      </c>
      <c r="M117" s="286">
        <v>0.5</v>
      </c>
      <c r="N117" s="238">
        <f t="shared" si="3"/>
        <v>11600</v>
      </c>
      <c r="O117" s="287">
        <f t="shared" si="2"/>
        <v>-0.052</v>
      </c>
      <c r="P117" s="261"/>
      <c r="Q117" s="261"/>
    </row>
    <row r="118" s="195" customFormat="1" ht="17.25" customHeight="1" spans="1:17">
      <c r="A118" s="207">
        <v>112</v>
      </c>
      <c r="B118" s="208"/>
      <c r="C118" s="233" t="s">
        <v>90</v>
      </c>
      <c r="D118" s="208"/>
      <c r="E118" s="237"/>
      <c r="F118" s="207" t="s">
        <v>60</v>
      </c>
      <c r="G118" s="207">
        <v>4</v>
      </c>
      <c r="H118" s="235">
        <v>41121</v>
      </c>
      <c r="I118" s="229"/>
      <c r="J118" s="238">
        <v>36000</v>
      </c>
      <c r="K118" s="288">
        <v>7200</v>
      </c>
      <c r="L118" s="289">
        <v>24000</v>
      </c>
      <c r="M118" s="286">
        <v>0.5</v>
      </c>
      <c r="N118" s="238">
        <f t="shared" si="3"/>
        <v>12000</v>
      </c>
      <c r="O118" s="287">
        <f t="shared" si="2"/>
        <v>0.667</v>
      </c>
      <c r="P118" s="261"/>
      <c r="Q118" s="261"/>
    </row>
    <row r="119" s="195" customFormat="1" ht="17.25" customHeight="1" spans="1:17">
      <c r="A119" s="207">
        <v>113</v>
      </c>
      <c r="B119" s="208"/>
      <c r="C119" s="233" t="s">
        <v>91</v>
      </c>
      <c r="D119" s="208"/>
      <c r="E119" s="116"/>
      <c r="F119" s="207" t="s">
        <v>60</v>
      </c>
      <c r="G119" s="207">
        <v>9</v>
      </c>
      <c r="H119" s="235">
        <v>41121</v>
      </c>
      <c r="I119" s="229"/>
      <c r="J119" s="238">
        <v>13050</v>
      </c>
      <c r="K119" s="288">
        <v>2610</v>
      </c>
      <c r="L119" s="289">
        <v>9000</v>
      </c>
      <c r="M119" s="286">
        <v>0.5</v>
      </c>
      <c r="N119" s="238">
        <f t="shared" si="3"/>
        <v>4500</v>
      </c>
      <c r="O119" s="287">
        <f t="shared" si="2"/>
        <v>0.724</v>
      </c>
      <c r="P119" s="261"/>
      <c r="Q119" s="261"/>
    </row>
    <row r="120" s="195" customFormat="1" ht="17.25" customHeight="1" spans="1:17">
      <c r="A120" s="207">
        <v>114</v>
      </c>
      <c r="B120" s="208"/>
      <c r="C120" s="233" t="s">
        <v>93</v>
      </c>
      <c r="D120" s="208" t="s">
        <v>94</v>
      </c>
      <c r="E120" s="116"/>
      <c r="F120" s="207" t="s">
        <v>60</v>
      </c>
      <c r="G120" s="207">
        <v>3</v>
      </c>
      <c r="H120" s="235">
        <v>41121</v>
      </c>
      <c r="I120" s="229"/>
      <c r="J120" s="238">
        <v>17400</v>
      </c>
      <c r="K120" s="288">
        <v>3480</v>
      </c>
      <c r="L120" s="289">
        <v>5000</v>
      </c>
      <c r="M120" s="286">
        <v>0.5</v>
      </c>
      <c r="N120" s="238">
        <f t="shared" si="3"/>
        <v>2500</v>
      </c>
      <c r="O120" s="287">
        <f t="shared" si="2"/>
        <v>-0.282</v>
      </c>
      <c r="P120" s="261"/>
      <c r="Q120" s="261"/>
    </row>
    <row r="121" s="195" customFormat="1" ht="17.25" customHeight="1" spans="1:17">
      <c r="A121" s="207">
        <v>115</v>
      </c>
      <c r="B121" s="208"/>
      <c r="C121" s="233" t="s">
        <v>93</v>
      </c>
      <c r="D121" s="208"/>
      <c r="E121" s="116"/>
      <c r="F121" s="207" t="s">
        <v>60</v>
      </c>
      <c r="G121" s="207">
        <v>4</v>
      </c>
      <c r="H121" s="235">
        <v>41121</v>
      </c>
      <c r="I121" s="229"/>
      <c r="J121" s="238">
        <v>8400</v>
      </c>
      <c r="K121" s="288">
        <v>1680</v>
      </c>
      <c r="L121" s="289">
        <v>9200</v>
      </c>
      <c r="M121" s="286">
        <v>0.5</v>
      </c>
      <c r="N121" s="238">
        <f t="shared" si="3"/>
        <v>4600</v>
      </c>
      <c r="O121" s="287">
        <f t="shared" si="2"/>
        <v>1.738</v>
      </c>
      <c r="P121" s="261"/>
      <c r="Q121" s="261"/>
    </row>
    <row r="122" s="195" customFormat="1" ht="17.25" customHeight="1" spans="1:17">
      <c r="A122" s="207">
        <v>116</v>
      </c>
      <c r="B122" s="208"/>
      <c r="C122" s="233" t="s">
        <v>95</v>
      </c>
      <c r="D122" s="208"/>
      <c r="E122" s="236"/>
      <c r="F122" s="207" t="s">
        <v>60</v>
      </c>
      <c r="G122" s="207">
        <v>1</v>
      </c>
      <c r="H122" s="235">
        <v>41121</v>
      </c>
      <c r="I122" s="229"/>
      <c r="J122" s="238"/>
      <c r="K122" s="288">
        <v>0</v>
      </c>
      <c r="L122" s="289">
        <v>2300</v>
      </c>
      <c r="M122" s="286">
        <v>0.5</v>
      </c>
      <c r="N122" s="238">
        <f t="shared" si="3"/>
        <v>1150</v>
      </c>
      <c r="O122" s="287">
        <f t="shared" si="2"/>
        <v>0</v>
      </c>
      <c r="P122" s="261"/>
      <c r="Q122" s="261"/>
    </row>
    <row r="123" s="195" customFormat="1" ht="17.25" customHeight="1" spans="1:17">
      <c r="A123" s="207">
        <v>117</v>
      </c>
      <c r="B123" s="208"/>
      <c r="C123" s="233" t="s">
        <v>96</v>
      </c>
      <c r="D123" s="208"/>
      <c r="E123" s="236"/>
      <c r="F123" s="207" t="s">
        <v>60</v>
      </c>
      <c r="G123" s="207">
        <v>1</v>
      </c>
      <c r="H123" s="235">
        <v>41121</v>
      </c>
      <c r="I123" s="229"/>
      <c r="J123" s="238"/>
      <c r="K123" s="288">
        <v>0</v>
      </c>
      <c r="L123" s="289">
        <v>2600</v>
      </c>
      <c r="M123" s="286">
        <v>0.5</v>
      </c>
      <c r="N123" s="238">
        <f t="shared" si="3"/>
        <v>1300</v>
      </c>
      <c r="O123" s="287">
        <f t="shared" si="2"/>
        <v>0</v>
      </c>
      <c r="P123" s="261"/>
      <c r="Q123" s="261"/>
    </row>
    <row r="124" s="195" customFormat="1" ht="17.25" customHeight="1" spans="1:17">
      <c r="A124" s="207">
        <v>118</v>
      </c>
      <c r="B124" s="208"/>
      <c r="C124" s="233" t="s">
        <v>97</v>
      </c>
      <c r="D124" s="208"/>
      <c r="E124" s="116"/>
      <c r="F124" s="207" t="s">
        <v>60</v>
      </c>
      <c r="G124" s="207">
        <v>2</v>
      </c>
      <c r="H124" s="235">
        <v>41121</v>
      </c>
      <c r="I124" s="229"/>
      <c r="J124" s="238">
        <v>13600</v>
      </c>
      <c r="K124" s="288">
        <v>2720</v>
      </c>
      <c r="L124" s="289">
        <v>9600</v>
      </c>
      <c r="M124" s="286">
        <v>0.5</v>
      </c>
      <c r="N124" s="238">
        <f t="shared" si="3"/>
        <v>4800</v>
      </c>
      <c r="O124" s="287">
        <f t="shared" si="2"/>
        <v>0.765</v>
      </c>
      <c r="P124" s="261"/>
      <c r="Q124" s="261"/>
    </row>
    <row r="125" s="195" customFormat="1" ht="17.25" customHeight="1" spans="1:17">
      <c r="A125" s="207">
        <v>119</v>
      </c>
      <c r="B125" s="208"/>
      <c r="C125" s="233" t="s">
        <v>98</v>
      </c>
      <c r="D125" s="208"/>
      <c r="E125" s="116"/>
      <c r="F125" s="207" t="s">
        <v>60</v>
      </c>
      <c r="G125" s="207">
        <v>3</v>
      </c>
      <c r="H125" s="235">
        <v>41121</v>
      </c>
      <c r="I125" s="229"/>
      <c r="J125" s="238">
        <v>8640</v>
      </c>
      <c r="K125" s="288">
        <v>1728</v>
      </c>
      <c r="L125" s="289">
        <v>7500</v>
      </c>
      <c r="M125" s="286">
        <v>0.5</v>
      </c>
      <c r="N125" s="238">
        <f t="shared" si="3"/>
        <v>3750</v>
      </c>
      <c r="O125" s="287">
        <f t="shared" si="2"/>
        <v>1.17</v>
      </c>
      <c r="P125" s="261"/>
      <c r="Q125" s="261"/>
    </row>
    <row r="126" s="195" customFormat="1" ht="17.25" customHeight="1" spans="1:17">
      <c r="A126" s="207">
        <v>120</v>
      </c>
      <c r="B126" s="208"/>
      <c r="C126" s="233" t="s">
        <v>158</v>
      </c>
      <c r="D126" s="208"/>
      <c r="E126" s="237"/>
      <c r="F126" s="207" t="s">
        <v>60</v>
      </c>
      <c r="G126" s="207">
        <v>1</v>
      </c>
      <c r="H126" s="235">
        <v>41121</v>
      </c>
      <c r="I126" s="229"/>
      <c r="J126" s="238">
        <v>82500</v>
      </c>
      <c r="K126" s="288">
        <v>16500</v>
      </c>
      <c r="L126" s="289">
        <v>66000</v>
      </c>
      <c r="M126" s="286">
        <v>0.5</v>
      </c>
      <c r="N126" s="238">
        <f t="shared" si="3"/>
        <v>33000</v>
      </c>
      <c r="O126" s="287">
        <f t="shared" si="2"/>
        <v>1</v>
      </c>
      <c r="P126" s="261"/>
      <c r="Q126" s="261"/>
    </row>
    <row r="127" s="195" customFormat="1" ht="17.25" customHeight="1" spans="1:17">
      <c r="A127" s="207">
        <v>121</v>
      </c>
      <c r="B127" s="208"/>
      <c r="C127" s="233" t="s">
        <v>159</v>
      </c>
      <c r="D127" s="208"/>
      <c r="E127" s="116"/>
      <c r="F127" s="207" t="s">
        <v>60</v>
      </c>
      <c r="G127" s="244">
        <v>1</v>
      </c>
      <c r="H127" s="235">
        <v>41121</v>
      </c>
      <c r="I127" s="229"/>
      <c r="J127" s="238">
        <v>2400</v>
      </c>
      <c r="K127" s="288">
        <v>480</v>
      </c>
      <c r="L127" s="289">
        <v>2000</v>
      </c>
      <c r="M127" s="286">
        <v>0.5</v>
      </c>
      <c r="N127" s="238">
        <f t="shared" si="3"/>
        <v>1000</v>
      </c>
      <c r="O127" s="287">
        <f t="shared" si="2"/>
        <v>1.083</v>
      </c>
      <c r="P127" s="261"/>
      <c r="Q127" s="261"/>
    </row>
    <row r="128" s="195" customFormat="1" ht="17.25" customHeight="1" spans="1:17">
      <c r="A128" s="207">
        <v>122</v>
      </c>
      <c r="B128" s="208"/>
      <c r="C128" s="233" t="s">
        <v>68</v>
      </c>
      <c r="D128" s="208" t="s">
        <v>104</v>
      </c>
      <c r="E128" s="238"/>
      <c r="F128" s="207" t="s">
        <v>60</v>
      </c>
      <c r="G128" s="207">
        <v>5</v>
      </c>
      <c r="H128" s="235">
        <v>41121</v>
      </c>
      <c r="I128" s="229"/>
      <c r="J128" s="238"/>
      <c r="K128" s="288">
        <v>0</v>
      </c>
      <c r="L128" s="289">
        <v>20000</v>
      </c>
      <c r="M128" s="286">
        <v>0.5</v>
      </c>
      <c r="N128" s="238">
        <f t="shared" si="3"/>
        <v>10000</v>
      </c>
      <c r="O128" s="287">
        <f t="shared" si="2"/>
        <v>0</v>
      </c>
      <c r="P128" s="261"/>
      <c r="Q128" s="261"/>
    </row>
    <row r="129" s="195" customFormat="1" ht="17.25" customHeight="1" spans="1:17">
      <c r="A129" s="207">
        <v>123</v>
      </c>
      <c r="B129" s="208"/>
      <c r="C129" s="233" t="s">
        <v>68</v>
      </c>
      <c r="D129" s="208" t="s">
        <v>160</v>
      </c>
      <c r="E129" s="238"/>
      <c r="F129" s="207" t="s">
        <v>60</v>
      </c>
      <c r="G129" s="207">
        <v>5</v>
      </c>
      <c r="H129" s="235">
        <v>41121</v>
      </c>
      <c r="I129" s="229"/>
      <c r="J129" s="238"/>
      <c r="K129" s="288">
        <v>0</v>
      </c>
      <c r="L129" s="289">
        <v>17000</v>
      </c>
      <c r="M129" s="286">
        <v>0.5</v>
      </c>
      <c r="N129" s="238">
        <f t="shared" si="3"/>
        <v>8500</v>
      </c>
      <c r="O129" s="287">
        <f t="shared" si="2"/>
        <v>0</v>
      </c>
      <c r="P129" s="261"/>
      <c r="Q129" s="261"/>
    </row>
    <row r="130" s="195" customFormat="1" ht="17.25" customHeight="1" spans="1:17">
      <c r="A130" s="207">
        <v>124</v>
      </c>
      <c r="B130" s="208"/>
      <c r="C130" s="233" t="s">
        <v>68</v>
      </c>
      <c r="D130" s="208" t="s">
        <v>161</v>
      </c>
      <c r="E130" s="238"/>
      <c r="F130" s="207" t="s">
        <v>60</v>
      </c>
      <c r="G130" s="207">
        <v>22</v>
      </c>
      <c r="H130" s="235">
        <v>41121</v>
      </c>
      <c r="I130" s="229"/>
      <c r="J130" s="238"/>
      <c r="K130" s="288">
        <v>0</v>
      </c>
      <c r="L130" s="289">
        <v>41800</v>
      </c>
      <c r="M130" s="286">
        <v>0.5</v>
      </c>
      <c r="N130" s="238">
        <f t="shared" si="3"/>
        <v>20900</v>
      </c>
      <c r="O130" s="287">
        <f t="shared" si="2"/>
        <v>0</v>
      </c>
      <c r="P130" s="261"/>
      <c r="Q130" s="261"/>
    </row>
    <row r="131" s="195" customFormat="1" ht="17.25" customHeight="1" spans="1:17">
      <c r="A131" s="207">
        <v>125</v>
      </c>
      <c r="B131" s="208"/>
      <c r="C131" s="233" t="s">
        <v>64</v>
      </c>
      <c r="D131" s="208" t="s">
        <v>89</v>
      </c>
      <c r="E131" s="237"/>
      <c r="F131" s="207" t="s">
        <v>60</v>
      </c>
      <c r="G131" s="207">
        <v>174</v>
      </c>
      <c r="H131" s="235">
        <v>41121</v>
      </c>
      <c r="I131" s="229"/>
      <c r="J131" s="238">
        <v>261000</v>
      </c>
      <c r="K131" s="288">
        <v>52200</v>
      </c>
      <c r="L131" s="289">
        <v>294060</v>
      </c>
      <c r="M131" s="286">
        <v>0.5</v>
      </c>
      <c r="N131" s="238">
        <f t="shared" si="3"/>
        <v>147030</v>
      </c>
      <c r="O131" s="287">
        <f t="shared" si="2"/>
        <v>1.817</v>
      </c>
      <c r="P131" s="261"/>
      <c r="Q131" s="261"/>
    </row>
    <row r="132" s="195" customFormat="1" ht="17.25" customHeight="1" spans="1:17">
      <c r="A132" s="207">
        <v>126</v>
      </c>
      <c r="B132" s="208"/>
      <c r="C132" s="233" t="s">
        <v>109</v>
      </c>
      <c r="D132" s="208"/>
      <c r="E132" s="116"/>
      <c r="F132" s="207" t="s">
        <v>60</v>
      </c>
      <c r="G132" s="207">
        <v>2</v>
      </c>
      <c r="H132" s="235">
        <v>41121</v>
      </c>
      <c r="I132" s="229"/>
      <c r="J132" s="238">
        <v>4600</v>
      </c>
      <c r="K132" s="288">
        <v>920</v>
      </c>
      <c r="L132" s="289">
        <v>3500</v>
      </c>
      <c r="M132" s="286">
        <v>0.5</v>
      </c>
      <c r="N132" s="238">
        <f t="shared" si="3"/>
        <v>1750</v>
      </c>
      <c r="O132" s="287">
        <f t="shared" si="2"/>
        <v>0.902</v>
      </c>
      <c r="P132" s="261"/>
      <c r="Q132" s="261"/>
    </row>
    <row r="133" s="195" customFormat="1" ht="17.25" customHeight="1" spans="1:17">
      <c r="A133" s="207">
        <v>127</v>
      </c>
      <c r="B133" s="208"/>
      <c r="C133" s="233" t="s">
        <v>110</v>
      </c>
      <c r="D133" s="208"/>
      <c r="E133" s="116"/>
      <c r="F133" s="207" t="s">
        <v>60</v>
      </c>
      <c r="G133" s="207">
        <v>34</v>
      </c>
      <c r="H133" s="235">
        <v>41121</v>
      </c>
      <c r="I133" s="229"/>
      <c r="J133" s="238">
        <v>39780</v>
      </c>
      <c r="K133" s="288">
        <v>7956</v>
      </c>
      <c r="L133" s="289">
        <v>34000</v>
      </c>
      <c r="M133" s="286">
        <v>0.5</v>
      </c>
      <c r="N133" s="238">
        <f t="shared" si="3"/>
        <v>17000</v>
      </c>
      <c r="O133" s="287">
        <f t="shared" si="2"/>
        <v>1.137</v>
      </c>
      <c r="P133" s="261"/>
      <c r="Q133" s="261"/>
    </row>
    <row r="134" s="195" customFormat="1" ht="17.25" customHeight="1" spans="1:17">
      <c r="A134" s="207">
        <v>128</v>
      </c>
      <c r="B134" s="208"/>
      <c r="C134" s="233" t="s">
        <v>111</v>
      </c>
      <c r="D134" s="208"/>
      <c r="E134" s="116"/>
      <c r="F134" s="207" t="s">
        <v>60</v>
      </c>
      <c r="G134" s="207">
        <v>10</v>
      </c>
      <c r="H134" s="235">
        <v>41121</v>
      </c>
      <c r="I134" s="229"/>
      <c r="J134" s="238">
        <v>20000</v>
      </c>
      <c r="K134" s="288">
        <v>4000</v>
      </c>
      <c r="L134" s="289">
        <v>22000</v>
      </c>
      <c r="M134" s="286">
        <v>0.5</v>
      </c>
      <c r="N134" s="238">
        <f t="shared" si="3"/>
        <v>11000</v>
      </c>
      <c r="O134" s="287">
        <f t="shared" si="2"/>
        <v>1.75</v>
      </c>
      <c r="P134" s="261"/>
      <c r="Q134" s="261"/>
    </row>
    <row r="135" s="195" customFormat="1" ht="17.25" customHeight="1" spans="1:17">
      <c r="A135" s="207">
        <v>129</v>
      </c>
      <c r="B135" s="208"/>
      <c r="C135" s="233" t="s">
        <v>67</v>
      </c>
      <c r="D135" s="208"/>
      <c r="E135" s="116"/>
      <c r="F135" s="207" t="s">
        <v>60</v>
      </c>
      <c r="G135" s="207">
        <v>12</v>
      </c>
      <c r="H135" s="235">
        <v>41121</v>
      </c>
      <c r="I135" s="229"/>
      <c r="J135" s="238">
        <v>38400</v>
      </c>
      <c r="K135" s="288">
        <v>7680</v>
      </c>
      <c r="L135" s="289">
        <v>26400</v>
      </c>
      <c r="M135" s="286">
        <v>0.5</v>
      </c>
      <c r="N135" s="238">
        <f t="shared" si="3"/>
        <v>13200</v>
      </c>
      <c r="O135" s="287">
        <f t="shared" si="2"/>
        <v>0.719</v>
      </c>
      <c r="P135" s="261"/>
      <c r="Q135" s="261"/>
    </row>
    <row r="136" s="195" customFormat="1" ht="17.25" customHeight="1" spans="1:17">
      <c r="A136" s="207">
        <v>130</v>
      </c>
      <c r="B136" s="208"/>
      <c r="C136" s="233" t="s">
        <v>112</v>
      </c>
      <c r="D136" s="208"/>
      <c r="E136" s="237"/>
      <c r="F136" s="207" t="s">
        <v>60</v>
      </c>
      <c r="G136" s="207">
        <v>11</v>
      </c>
      <c r="H136" s="235">
        <v>41121</v>
      </c>
      <c r="I136" s="229"/>
      <c r="J136" s="238">
        <v>13420</v>
      </c>
      <c r="K136" s="288">
        <v>2684</v>
      </c>
      <c r="L136" s="289">
        <v>24200</v>
      </c>
      <c r="M136" s="286">
        <v>0.5</v>
      </c>
      <c r="N136" s="238">
        <f t="shared" si="3"/>
        <v>12100</v>
      </c>
      <c r="O136" s="287">
        <f t="shared" ref="O136:O199" si="4">IF(K136=0,,(N136-K136)/K136)</f>
        <v>3.508</v>
      </c>
      <c r="P136" s="261"/>
      <c r="Q136" s="261"/>
    </row>
    <row r="137" s="195" customFormat="1" ht="17.25" customHeight="1" spans="1:17">
      <c r="A137" s="207">
        <v>131</v>
      </c>
      <c r="B137" s="208"/>
      <c r="C137" s="233" t="s">
        <v>113</v>
      </c>
      <c r="D137" s="208"/>
      <c r="E137" s="237"/>
      <c r="F137" s="207" t="s">
        <v>60</v>
      </c>
      <c r="G137" s="207">
        <v>2</v>
      </c>
      <c r="H137" s="235">
        <v>41121</v>
      </c>
      <c r="I137" s="229"/>
      <c r="J137" s="238">
        <v>2200</v>
      </c>
      <c r="K137" s="288">
        <v>440</v>
      </c>
      <c r="L137" s="289">
        <v>2000</v>
      </c>
      <c r="M137" s="286">
        <v>0.5</v>
      </c>
      <c r="N137" s="238">
        <f t="shared" si="3"/>
        <v>1000</v>
      </c>
      <c r="O137" s="287">
        <f t="shared" si="4"/>
        <v>1.273</v>
      </c>
      <c r="P137" s="261"/>
      <c r="Q137" s="261"/>
    </row>
    <row r="138" s="195" customFormat="1" ht="17.25" customHeight="1" spans="1:17">
      <c r="A138" s="207">
        <v>132</v>
      </c>
      <c r="B138" s="208"/>
      <c r="C138" s="233" t="s">
        <v>114</v>
      </c>
      <c r="D138" s="208" t="s">
        <v>115</v>
      </c>
      <c r="E138" s="237"/>
      <c r="F138" s="207" t="s">
        <v>60</v>
      </c>
      <c r="G138" s="207">
        <v>3</v>
      </c>
      <c r="H138" s="235">
        <v>41121</v>
      </c>
      <c r="I138" s="229"/>
      <c r="J138" s="238">
        <v>9600</v>
      </c>
      <c r="K138" s="288">
        <v>1920</v>
      </c>
      <c r="L138" s="289">
        <v>4500</v>
      </c>
      <c r="M138" s="286">
        <v>0.5</v>
      </c>
      <c r="N138" s="238">
        <f t="shared" ref="N138:N201" si="5">L138*M138</f>
        <v>2250</v>
      </c>
      <c r="O138" s="287">
        <f t="shared" si="4"/>
        <v>0.172</v>
      </c>
      <c r="P138" s="261"/>
      <c r="Q138" s="261"/>
    </row>
    <row r="139" s="195" customFormat="1" ht="17.25" customHeight="1" spans="1:17">
      <c r="A139" s="207">
        <v>133</v>
      </c>
      <c r="B139" s="208"/>
      <c r="C139" s="233" t="s">
        <v>129</v>
      </c>
      <c r="D139" s="208" t="s">
        <v>162</v>
      </c>
      <c r="E139" s="240"/>
      <c r="F139" s="207" t="s">
        <v>60</v>
      </c>
      <c r="G139" s="207">
        <v>3</v>
      </c>
      <c r="H139" s="235">
        <v>41121</v>
      </c>
      <c r="I139" s="229"/>
      <c r="J139" s="238">
        <v>6750</v>
      </c>
      <c r="K139" s="288">
        <v>1350</v>
      </c>
      <c r="L139" s="289">
        <v>10950</v>
      </c>
      <c r="M139" s="286">
        <v>0.5</v>
      </c>
      <c r="N139" s="238">
        <f t="shared" si="5"/>
        <v>5475</v>
      </c>
      <c r="O139" s="287">
        <f t="shared" si="4"/>
        <v>3.056</v>
      </c>
      <c r="P139" s="261"/>
      <c r="Q139" s="261"/>
    </row>
    <row r="140" s="195" customFormat="1" ht="17.25" customHeight="1" spans="1:17">
      <c r="A140" s="207">
        <v>134</v>
      </c>
      <c r="B140" s="208"/>
      <c r="C140" s="233" t="s">
        <v>116</v>
      </c>
      <c r="D140" s="208"/>
      <c r="E140" s="240"/>
      <c r="F140" s="207" t="s">
        <v>60</v>
      </c>
      <c r="G140" s="207">
        <v>14</v>
      </c>
      <c r="H140" s="235">
        <v>41121</v>
      </c>
      <c r="I140" s="229"/>
      <c r="J140" s="238">
        <v>173194</v>
      </c>
      <c r="K140" s="288">
        <v>34638.8</v>
      </c>
      <c r="L140" s="289">
        <v>105000</v>
      </c>
      <c r="M140" s="286">
        <v>0.5</v>
      </c>
      <c r="N140" s="238">
        <f t="shared" si="5"/>
        <v>52500</v>
      </c>
      <c r="O140" s="287">
        <f t="shared" si="4"/>
        <v>0.516</v>
      </c>
      <c r="P140" s="261"/>
      <c r="Q140" s="261"/>
    </row>
    <row r="141" s="195" customFormat="1" ht="17.25" customHeight="1" spans="1:17">
      <c r="A141" s="207">
        <v>135</v>
      </c>
      <c r="B141" s="208"/>
      <c r="C141" s="233" t="s">
        <v>163</v>
      </c>
      <c r="D141" s="208"/>
      <c r="E141" s="238"/>
      <c r="F141" s="207" t="s">
        <v>60</v>
      </c>
      <c r="G141" s="207">
        <v>4</v>
      </c>
      <c r="H141" s="235">
        <v>41121</v>
      </c>
      <c r="I141" s="229"/>
      <c r="J141" s="238"/>
      <c r="K141" s="288">
        <v>0</v>
      </c>
      <c r="L141" s="289">
        <v>4000</v>
      </c>
      <c r="M141" s="286">
        <v>0.5</v>
      </c>
      <c r="N141" s="238">
        <f t="shared" si="5"/>
        <v>2000</v>
      </c>
      <c r="O141" s="287">
        <f t="shared" si="4"/>
        <v>0</v>
      </c>
      <c r="P141" s="261"/>
      <c r="Q141" s="261"/>
    </row>
    <row r="142" s="195" customFormat="1" ht="17.25" customHeight="1" spans="1:17">
      <c r="A142" s="207">
        <v>136</v>
      </c>
      <c r="B142" s="208"/>
      <c r="C142" s="243" t="s">
        <v>117</v>
      </c>
      <c r="D142" s="208"/>
      <c r="E142" s="242"/>
      <c r="F142" s="207" t="s">
        <v>60</v>
      </c>
      <c r="G142" s="207">
        <v>2</v>
      </c>
      <c r="H142" s="235">
        <v>41121</v>
      </c>
      <c r="I142" s="229"/>
      <c r="J142" s="238">
        <v>2640</v>
      </c>
      <c r="K142" s="288">
        <v>528</v>
      </c>
      <c r="L142" s="289">
        <v>2400</v>
      </c>
      <c r="M142" s="286">
        <v>0.5</v>
      </c>
      <c r="N142" s="238">
        <f t="shared" si="5"/>
        <v>1200</v>
      </c>
      <c r="O142" s="287">
        <f t="shared" si="4"/>
        <v>1.273</v>
      </c>
      <c r="P142" s="261"/>
      <c r="Q142" s="261"/>
    </row>
    <row r="143" s="195" customFormat="1" ht="17.25" customHeight="1" spans="1:17">
      <c r="A143" s="207">
        <v>137</v>
      </c>
      <c r="B143" s="208"/>
      <c r="C143" s="233" t="s">
        <v>118</v>
      </c>
      <c r="D143" s="208"/>
      <c r="E143" s="116"/>
      <c r="F143" s="207" t="s">
        <v>60</v>
      </c>
      <c r="G143" s="207">
        <v>8</v>
      </c>
      <c r="H143" s="235">
        <v>41121</v>
      </c>
      <c r="I143" s="229"/>
      <c r="J143" s="238">
        <v>46400</v>
      </c>
      <c r="K143" s="288">
        <v>9280</v>
      </c>
      <c r="L143" s="289">
        <v>25600</v>
      </c>
      <c r="M143" s="286">
        <v>0.5</v>
      </c>
      <c r="N143" s="238">
        <f t="shared" si="5"/>
        <v>12800</v>
      </c>
      <c r="O143" s="287">
        <f t="shared" si="4"/>
        <v>0.379</v>
      </c>
      <c r="P143" s="261"/>
      <c r="Q143" s="261"/>
    </row>
    <row r="144" s="195" customFormat="1" ht="17.25" customHeight="1" spans="1:17">
      <c r="A144" s="207">
        <v>138</v>
      </c>
      <c r="B144" s="208"/>
      <c r="C144" s="233" t="s">
        <v>119</v>
      </c>
      <c r="D144" s="208"/>
      <c r="E144" s="116"/>
      <c r="F144" s="207" t="s">
        <v>60</v>
      </c>
      <c r="G144" s="207">
        <v>3</v>
      </c>
      <c r="H144" s="235">
        <v>41121</v>
      </c>
      <c r="I144" s="229"/>
      <c r="J144" s="238">
        <v>8400</v>
      </c>
      <c r="K144" s="288">
        <v>1680</v>
      </c>
      <c r="L144" s="289">
        <v>6300</v>
      </c>
      <c r="M144" s="286">
        <v>0.5</v>
      </c>
      <c r="N144" s="238">
        <f t="shared" si="5"/>
        <v>3150</v>
      </c>
      <c r="O144" s="287">
        <f t="shared" si="4"/>
        <v>0.875</v>
      </c>
      <c r="P144" s="261"/>
      <c r="Q144" s="261"/>
    </row>
    <row r="145" s="195" customFormat="1" ht="17.25" customHeight="1" spans="1:17">
      <c r="A145" s="207">
        <v>139</v>
      </c>
      <c r="B145" s="208"/>
      <c r="C145" s="233" t="s">
        <v>120</v>
      </c>
      <c r="D145" s="208"/>
      <c r="E145" s="116"/>
      <c r="F145" s="207" t="s">
        <v>60</v>
      </c>
      <c r="G145" s="207">
        <v>5</v>
      </c>
      <c r="H145" s="235">
        <v>41121</v>
      </c>
      <c r="I145" s="229"/>
      <c r="J145" s="238">
        <v>29000</v>
      </c>
      <c r="K145" s="288">
        <v>5800</v>
      </c>
      <c r="L145" s="289">
        <v>21000</v>
      </c>
      <c r="M145" s="286">
        <v>0.5</v>
      </c>
      <c r="N145" s="238">
        <f t="shared" si="5"/>
        <v>10500</v>
      </c>
      <c r="O145" s="287">
        <f t="shared" si="4"/>
        <v>0.81</v>
      </c>
      <c r="P145" s="261"/>
      <c r="Q145" s="261"/>
    </row>
    <row r="146" s="195" customFormat="1" ht="17.25" customHeight="1" spans="1:17">
      <c r="A146" s="207">
        <v>140</v>
      </c>
      <c r="B146" s="208"/>
      <c r="C146" s="233" t="s">
        <v>121</v>
      </c>
      <c r="D146" s="208"/>
      <c r="E146" s="238"/>
      <c r="F146" s="207" t="s">
        <v>60</v>
      </c>
      <c r="G146" s="207">
        <v>12</v>
      </c>
      <c r="H146" s="235">
        <v>41121</v>
      </c>
      <c r="I146" s="229"/>
      <c r="J146" s="238"/>
      <c r="K146" s="288">
        <v>0</v>
      </c>
      <c r="L146" s="289">
        <v>33600</v>
      </c>
      <c r="M146" s="286">
        <v>0.5</v>
      </c>
      <c r="N146" s="238">
        <f t="shared" si="5"/>
        <v>16800</v>
      </c>
      <c r="O146" s="287">
        <f t="shared" si="4"/>
        <v>0</v>
      </c>
      <c r="P146" s="261"/>
      <c r="Q146" s="261"/>
    </row>
    <row r="147" s="195" customFormat="1" ht="17.25" customHeight="1" spans="1:17">
      <c r="A147" s="207">
        <v>141</v>
      </c>
      <c r="B147" s="208"/>
      <c r="C147" s="233" t="s">
        <v>122</v>
      </c>
      <c r="D147" s="208"/>
      <c r="E147" s="238"/>
      <c r="F147" s="207" t="s">
        <v>60</v>
      </c>
      <c r="G147" s="207">
        <v>7</v>
      </c>
      <c r="H147" s="235">
        <v>41121</v>
      </c>
      <c r="I147" s="229"/>
      <c r="J147" s="238"/>
      <c r="K147" s="288">
        <v>0</v>
      </c>
      <c r="L147" s="289">
        <v>12320</v>
      </c>
      <c r="M147" s="286">
        <v>0.5</v>
      </c>
      <c r="N147" s="238">
        <f t="shared" si="5"/>
        <v>6160</v>
      </c>
      <c r="O147" s="287">
        <f t="shared" si="4"/>
        <v>0</v>
      </c>
      <c r="P147" s="261"/>
      <c r="Q147" s="261"/>
    </row>
    <row r="148" s="195" customFormat="1" ht="17.25" customHeight="1" spans="1:17">
      <c r="A148" s="207">
        <v>142</v>
      </c>
      <c r="B148" s="208"/>
      <c r="C148" s="233" t="s">
        <v>74</v>
      </c>
      <c r="D148" s="208"/>
      <c r="E148" s="237"/>
      <c r="F148" s="207" t="s">
        <v>60</v>
      </c>
      <c r="G148" s="207">
        <v>24</v>
      </c>
      <c r="H148" s="235">
        <v>41121</v>
      </c>
      <c r="I148" s="229"/>
      <c r="J148" s="238"/>
      <c r="K148" s="288">
        <v>0</v>
      </c>
      <c r="L148" s="289">
        <v>55200</v>
      </c>
      <c r="M148" s="286">
        <v>0.5</v>
      </c>
      <c r="N148" s="238">
        <f t="shared" si="5"/>
        <v>27600</v>
      </c>
      <c r="O148" s="287">
        <f t="shared" si="4"/>
        <v>0</v>
      </c>
      <c r="P148" s="261"/>
      <c r="Q148" s="261"/>
    </row>
    <row r="149" s="195" customFormat="1" ht="17.25" customHeight="1" spans="1:17">
      <c r="A149" s="207">
        <v>143</v>
      </c>
      <c r="B149" s="208"/>
      <c r="C149" s="233" t="s">
        <v>125</v>
      </c>
      <c r="D149" s="208"/>
      <c r="E149" s="238"/>
      <c r="F149" s="207" t="s">
        <v>60</v>
      </c>
      <c r="G149" s="207">
        <v>2</v>
      </c>
      <c r="H149" s="235">
        <v>41121</v>
      </c>
      <c r="I149" s="229"/>
      <c r="J149" s="238"/>
      <c r="K149" s="288">
        <v>0</v>
      </c>
      <c r="L149" s="289">
        <v>2600</v>
      </c>
      <c r="M149" s="286">
        <v>0.5</v>
      </c>
      <c r="N149" s="238">
        <f t="shared" si="5"/>
        <v>1300</v>
      </c>
      <c r="O149" s="287">
        <f t="shared" si="4"/>
        <v>0</v>
      </c>
      <c r="P149" s="261"/>
      <c r="Q149" s="261"/>
    </row>
    <row r="150" s="195" customFormat="1" ht="17.25" customHeight="1" spans="1:17">
      <c r="A150" s="207">
        <v>144</v>
      </c>
      <c r="B150" s="208"/>
      <c r="C150" s="233" t="s">
        <v>126</v>
      </c>
      <c r="D150" s="208"/>
      <c r="E150" s="238"/>
      <c r="F150" s="207" t="s">
        <v>60</v>
      </c>
      <c r="G150" s="207">
        <v>1</v>
      </c>
      <c r="H150" s="235">
        <v>41121</v>
      </c>
      <c r="I150" s="229"/>
      <c r="J150" s="238"/>
      <c r="K150" s="288">
        <v>0</v>
      </c>
      <c r="L150" s="289">
        <v>32000</v>
      </c>
      <c r="M150" s="286">
        <v>0.5</v>
      </c>
      <c r="N150" s="238">
        <f t="shared" si="5"/>
        <v>16000</v>
      </c>
      <c r="O150" s="287">
        <f t="shared" si="4"/>
        <v>0</v>
      </c>
      <c r="P150" s="261"/>
      <c r="Q150" s="261"/>
    </row>
    <row r="151" s="195" customFormat="1" ht="17.25" customHeight="1" spans="1:17">
      <c r="A151" s="207">
        <v>145</v>
      </c>
      <c r="B151" s="208"/>
      <c r="C151" s="233" t="s">
        <v>135</v>
      </c>
      <c r="D151" s="208"/>
      <c r="E151" s="237"/>
      <c r="F151" s="207" t="s">
        <v>60</v>
      </c>
      <c r="G151" s="207">
        <v>1</v>
      </c>
      <c r="H151" s="235">
        <v>41121</v>
      </c>
      <c r="I151" s="229"/>
      <c r="J151" s="238"/>
      <c r="K151" s="288">
        <v>0</v>
      </c>
      <c r="L151" s="289">
        <v>3100</v>
      </c>
      <c r="M151" s="286">
        <v>0.5</v>
      </c>
      <c r="N151" s="238">
        <f t="shared" si="5"/>
        <v>1550</v>
      </c>
      <c r="O151" s="287">
        <f t="shared" si="4"/>
        <v>0</v>
      </c>
      <c r="P151" s="261"/>
      <c r="Q151" s="261"/>
    </row>
    <row r="152" s="195" customFormat="1" ht="17.25" customHeight="1" spans="1:17">
      <c r="A152" s="207">
        <v>146</v>
      </c>
      <c r="B152" s="208"/>
      <c r="C152" s="233" t="s">
        <v>141</v>
      </c>
      <c r="D152" s="208" t="s">
        <v>142</v>
      </c>
      <c r="E152" s="237"/>
      <c r="F152" s="207" t="s">
        <v>60</v>
      </c>
      <c r="G152" s="207">
        <v>2</v>
      </c>
      <c r="H152" s="235">
        <v>41121</v>
      </c>
      <c r="I152" s="229"/>
      <c r="J152" s="238">
        <v>14500</v>
      </c>
      <c r="K152" s="288">
        <v>2900</v>
      </c>
      <c r="L152" s="289">
        <v>9600</v>
      </c>
      <c r="M152" s="286">
        <v>0.5</v>
      </c>
      <c r="N152" s="238">
        <f t="shared" si="5"/>
        <v>4800</v>
      </c>
      <c r="O152" s="287">
        <f t="shared" si="4"/>
        <v>0.655</v>
      </c>
      <c r="P152" s="261"/>
      <c r="Q152" s="261"/>
    </row>
    <row r="153" s="195" customFormat="1" ht="17.25" customHeight="1" spans="1:17">
      <c r="A153" s="207">
        <v>147</v>
      </c>
      <c r="B153" s="208"/>
      <c r="C153" s="233" t="s">
        <v>141</v>
      </c>
      <c r="D153" s="208" t="s">
        <v>143</v>
      </c>
      <c r="E153" s="237"/>
      <c r="F153" s="207" t="s">
        <v>60</v>
      </c>
      <c r="G153" s="207">
        <v>3</v>
      </c>
      <c r="H153" s="235">
        <v>41121</v>
      </c>
      <c r="I153" s="229"/>
      <c r="J153" s="238">
        <v>15600</v>
      </c>
      <c r="K153" s="288">
        <v>3120</v>
      </c>
      <c r="L153" s="289">
        <v>13500</v>
      </c>
      <c r="M153" s="286">
        <v>0.5</v>
      </c>
      <c r="N153" s="238">
        <f t="shared" si="5"/>
        <v>6750</v>
      </c>
      <c r="O153" s="287">
        <f t="shared" si="4"/>
        <v>1.163</v>
      </c>
      <c r="P153" s="261"/>
      <c r="Q153" s="261"/>
    </row>
    <row r="154" s="195" customFormat="1" ht="17.25" customHeight="1" spans="1:17">
      <c r="A154" s="207">
        <v>148</v>
      </c>
      <c r="B154" s="208"/>
      <c r="C154" s="233" t="s">
        <v>149</v>
      </c>
      <c r="D154" s="208"/>
      <c r="E154" s="238"/>
      <c r="F154" s="207" t="s">
        <v>60</v>
      </c>
      <c r="G154" s="207">
        <v>1</v>
      </c>
      <c r="H154" s="235">
        <v>41121</v>
      </c>
      <c r="I154" s="229"/>
      <c r="J154" s="238"/>
      <c r="K154" s="288">
        <v>0</v>
      </c>
      <c r="L154" s="289">
        <v>990</v>
      </c>
      <c r="M154" s="286">
        <v>0.5</v>
      </c>
      <c r="N154" s="238">
        <f t="shared" si="5"/>
        <v>495</v>
      </c>
      <c r="O154" s="287">
        <f t="shared" si="4"/>
        <v>0</v>
      </c>
      <c r="P154" s="261"/>
      <c r="Q154" s="261"/>
    </row>
    <row r="155" s="195" customFormat="1" ht="17.25" customHeight="1" spans="1:17">
      <c r="A155" s="207">
        <v>149</v>
      </c>
      <c r="B155" s="208"/>
      <c r="C155" s="233" t="s">
        <v>151</v>
      </c>
      <c r="D155" s="208"/>
      <c r="E155" s="241"/>
      <c r="F155" s="207" t="s">
        <v>60</v>
      </c>
      <c r="G155" s="207">
        <v>1</v>
      </c>
      <c r="H155" s="235">
        <v>41121</v>
      </c>
      <c r="I155" s="229"/>
      <c r="J155" s="238">
        <v>2800</v>
      </c>
      <c r="K155" s="288">
        <v>560</v>
      </c>
      <c r="L155" s="289">
        <v>1200</v>
      </c>
      <c r="M155" s="286">
        <v>0.5</v>
      </c>
      <c r="N155" s="238">
        <f t="shared" si="5"/>
        <v>600</v>
      </c>
      <c r="O155" s="287">
        <f t="shared" si="4"/>
        <v>0.071</v>
      </c>
      <c r="P155" s="261"/>
      <c r="Q155" s="261"/>
    </row>
    <row r="156" s="195" customFormat="1" ht="17.25" customHeight="1" spans="1:17">
      <c r="A156" s="207">
        <v>150</v>
      </c>
      <c r="B156" s="208"/>
      <c r="C156" s="233" t="s">
        <v>152</v>
      </c>
      <c r="D156" s="208"/>
      <c r="E156" s="237"/>
      <c r="F156" s="207" t="s">
        <v>60</v>
      </c>
      <c r="G156" s="207">
        <v>1</v>
      </c>
      <c r="H156" s="235">
        <v>41121</v>
      </c>
      <c r="I156" s="229"/>
      <c r="J156" s="238">
        <v>9420</v>
      </c>
      <c r="K156" s="288">
        <v>1884</v>
      </c>
      <c r="L156" s="289">
        <v>5300</v>
      </c>
      <c r="M156" s="286">
        <v>0.5</v>
      </c>
      <c r="N156" s="238">
        <f t="shared" si="5"/>
        <v>2650</v>
      </c>
      <c r="O156" s="287">
        <f t="shared" si="4"/>
        <v>0.407</v>
      </c>
      <c r="P156" s="261"/>
      <c r="Q156" s="261"/>
    </row>
    <row r="157" s="195" customFormat="1" ht="17.25" customHeight="1" spans="1:17">
      <c r="A157" s="207">
        <v>151</v>
      </c>
      <c r="B157" s="208"/>
      <c r="C157" s="233" t="s">
        <v>140</v>
      </c>
      <c r="D157" s="208"/>
      <c r="E157" s="238"/>
      <c r="F157" s="207" t="s">
        <v>60</v>
      </c>
      <c r="G157" s="207">
        <v>2</v>
      </c>
      <c r="H157" s="235">
        <v>41121</v>
      </c>
      <c r="I157" s="229"/>
      <c r="J157" s="238"/>
      <c r="K157" s="288">
        <v>0</v>
      </c>
      <c r="L157" s="289">
        <v>6500</v>
      </c>
      <c r="M157" s="286">
        <v>0.5</v>
      </c>
      <c r="N157" s="238">
        <f t="shared" si="5"/>
        <v>3250</v>
      </c>
      <c r="O157" s="287">
        <f t="shared" si="4"/>
        <v>0</v>
      </c>
      <c r="P157" s="261"/>
      <c r="Q157" s="261"/>
    </row>
    <row r="158" s="195" customFormat="1" ht="17.25" customHeight="1" spans="1:17">
      <c r="A158" s="207">
        <v>152</v>
      </c>
      <c r="B158" s="208"/>
      <c r="C158" s="233" t="s">
        <v>153</v>
      </c>
      <c r="D158" s="208"/>
      <c r="E158" s="238"/>
      <c r="F158" s="207" t="s">
        <v>60</v>
      </c>
      <c r="G158" s="207">
        <v>4</v>
      </c>
      <c r="H158" s="235">
        <v>41121</v>
      </c>
      <c r="I158" s="229"/>
      <c r="J158" s="238"/>
      <c r="K158" s="288">
        <v>0</v>
      </c>
      <c r="L158" s="289">
        <v>9520</v>
      </c>
      <c r="M158" s="286">
        <v>0.5</v>
      </c>
      <c r="N158" s="238">
        <f t="shared" si="5"/>
        <v>4760</v>
      </c>
      <c r="O158" s="287">
        <f t="shared" si="4"/>
        <v>0</v>
      </c>
      <c r="P158" s="261"/>
      <c r="Q158" s="261"/>
    </row>
    <row r="159" s="195" customFormat="1" ht="17.25" customHeight="1" spans="1:17">
      <c r="A159" s="207">
        <v>153</v>
      </c>
      <c r="B159" s="208"/>
      <c r="C159" s="233" t="s">
        <v>164</v>
      </c>
      <c r="D159" s="208"/>
      <c r="E159" s="238"/>
      <c r="F159" s="207" t="s">
        <v>60</v>
      </c>
      <c r="G159" s="207">
        <v>1</v>
      </c>
      <c r="H159" s="235">
        <v>41121</v>
      </c>
      <c r="I159" s="229"/>
      <c r="J159" s="238"/>
      <c r="K159" s="288">
        <v>0</v>
      </c>
      <c r="L159" s="289">
        <v>1600</v>
      </c>
      <c r="M159" s="286">
        <v>0.5</v>
      </c>
      <c r="N159" s="238">
        <f t="shared" si="5"/>
        <v>800</v>
      </c>
      <c r="O159" s="287">
        <f t="shared" si="4"/>
        <v>0</v>
      </c>
      <c r="P159" s="261"/>
      <c r="Q159" s="261"/>
    </row>
    <row r="160" s="195" customFormat="1" ht="17.25" customHeight="1" spans="1:17">
      <c r="A160" s="207">
        <v>154</v>
      </c>
      <c r="B160" s="208"/>
      <c r="C160" s="254" t="s">
        <v>165</v>
      </c>
      <c r="D160" s="208"/>
      <c r="E160" s="237"/>
      <c r="F160" s="207"/>
      <c r="G160" s="207"/>
      <c r="H160" s="235"/>
      <c r="I160" s="229"/>
      <c r="J160" s="238">
        <v>0</v>
      </c>
      <c r="K160" s="288">
        <v>0</v>
      </c>
      <c r="L160" s="289"/>
      <c r="M160" s="286"/>
      <c r="N160" s="238">
        <f t="shared" si="5"/>
        <v>0</v>
      </c>
      <c r="O160" s="287">
        <f t="shared" si="4"/>
        <v>0</v>
      </c>
      <c r="P160" s="261"/>
      <c r="Q160" s="261"/>
    </row>
    <row r="161" s="195" customFormat="1" ht="17.25" customHeight="1" spans="1:17">
      <c r="A161" s="207">
        <v>155</v>
      </c>
      <c r="B161" s="208"/>
      <c r="C161" s="233" t="s">
        <v>79</v>
      </c>
      <c r="D161" s="208" t="s">
        <v>65</v>
      </c>
      <c r="E161" s="116"/>
      <c r="F161" s="207" t="s">
        <v>60</v>
      </c>
      <c r="G161" s="207">
        <v>2</v>
      </c>
      <c r="H161" s="235">
        <v>41152</v>
      </c>
      <c r="I161" s="229"/>
      <c r="J161" s="238">
        <v>111191.86</v>
      </c>
      <c r="K161" s="288">
        <v>33357.56</v>
      </c>
      <c r="L161" s="289">
        <v>160000</v>
      </c>
      <c r="M161" s="286">
        <v>0.5</v>
      </c>
      <c r="N161" s="238">
        <f t="shared" si="5"/>
        <v>80000</v>
      </c>
      <c r="O161" s="287">
        <f t="shared" si="4"/>
        <v>1.398</v>
      </c>
      <c r="P161" s="261"/>
      <c r="Q161" s="261"/>
    </row>
    <row r="162" s="195" customFormat="1" ht="17.25" customHeight="1" spans="1:17">
      <c r="A162" s="207">
        <v>156</v>
      </c>
      <c r="B162" s="208"/>
      <c r="C162" s="233" t="s">
        <v>80</v>
      </c>
      <c r="D162" s="208"/>
      <c r="E162" s="237"/>
      <c r="F162" s="207" t="s">
        <v>60</v>
      </c>
      <c r="G162" s="207">
        <v>79</v>
      </c>
      <c r="H162" s="235">
        <v>41152</v>
      </c>
      <c r="I162" s="229"/>
      <c r="J162" s="238">
        <v>167480</v>
      </c>
      <c r="K162" s="288">
        <v>50244</v>
      </c>
      <c r="L162" s="289">
        <v>169060</v>
      </c>
      <c r="M162" s="286">
        <v>0.5</v>
      </c>
      <c r="N162" s="238">
        <f t="shared" si="5"/>
        <v>84530</v>
      </c>
      <c r="O162" s="287">
        <f t="shared" si="4"/>
        <v>0.682</v>
      </c>
      <c r="P162" s="261"/>
      <c r="Q162" s="261"/>
    </row>
    <row r="163" s="195" customFormat="1" ht="17.25" customHeight="1" spans="1:17">
      <c r="A163" s="207">
        <v>157</v>
      </c>
      <c r="B163" s="208"/>
      <c r="C163" s="233" t="s">
        <v>83</v>
      </c>
      <c r="D163" s="208"/>
      <c r="E163" s="237"/>
      <c r="F163" s="207" t="s">
        <v>60</v>
      </c>
      <c r="G163" s="207">
        <v>11</v>
      </c>
      <c r="H163" s="235">
        <v>41152</v>
      </c>
      <c r="I163" s="229"/>
      <c r="J163" s="238">
        <v>33000</v>
      </c>
      <c r="K163" s="288">
        <v>6600</v>
      </c>
      <c r="L163" s="289">
        <v>44000</v>
      </c>
      <c r="M163" s="286">
        <v>0.5</v>
      </c>
      <c r="N163" s="238">
        <f t="shared" si="5"/>
        <v>22000</v>
      </c>
      <c r="O163" s="287">
        <f t="shared" si="4"/>
        <v>2.333</v>
      </c>
      <c r="P163" s="261"/>
      <c r="Q163" s="261"/>
    </row>
    <row r="164" s="195" customFormat="1" ht="17.25" customHeight="1" spans="1:17">
      <c r="A164" s="207">
        <v>158</v>
      </c>
      <c r="B164" s="208"/>
      <c r="C164" s="233" t="s">
        <v>86</v>
      </c>
      <c r="D164" s="208" t="s">
        <v>87</v>
      </c>
      <c r="E164" s="236"/>
      <c r="F164" s="207" t="s">
        <v>60</v>
      </c>
      <c r="G164" s="207">
        <v>2</v>
      </c>
      <c r="H164" s="235">
        <v>41152</v>
      </c>
      <c r="I164" s="229"/>
      <c r="J164" s="238"/>
      <c r="K164" s="288">
        <v>0</v>
      </c>
      <c r="L164" s="289">
        <v>11000</v>
      </c>
      <c r="M164" s="286">
        <v>0.5</v>
      </c>
      <c r="N164" s="238">
        <f t="shared" si="5"/>
        <v>5500</v>
      </c>
      <c r="O164" s="287">
        <f t="shared" si="4"/>
        <v>0</v>
      </c>
      <c r="P164" s="261"/>
      <c r="Q164" s="261"/>
    </row>
    <row r="165" s="195" customFormat="1" ht="17.25" customHeight="1" spans="1:17">
      <c r="A165" s="207">
        <v>159</v>
      </c>
      <c r="B165" s="208"/>
      <c r="C165" s="233" t="s">
        <v>61</v>
      </c>
      <c r="D165" s="208" t="s">
        <v>63</v>
      </c>
      <c r="E165" s="240"/>
      <c r="F165" s="207" t="s">
        <v>60</v>
      </c>
      <c r="G165" s="207">
        <v>1</v>
      </c>
      <c r="H165" s="235">
        <v>41152</v>
      </c>
      <c r="I165" s="229"/>
      <c r="J165" s="238">
        <v>85000</v>
      </c>
      <c r="K165" s="288">
        <v>17000</v>
      </c>
      <c r="L165" s="289">
        <v>12800</v>
      </c>
      <c r="M165" s="286">
        <v>0.5</v>
      </c>
      <c r="N165" s="238">
        <f t="shared" si="5"/>
        <v>6400</v>
      </c>
      <c r="O165" s="287">
        <f t="shared" si="4"/>
        <v>-0.624</v>
      </c>
      <c r="P165" s="261"/>
      <c r="Q165" s="261"/>
    </row>
    <row r="166" s="195" customFormat="1" ht="17.25" customHeight="1" spans="1:17">
      <c r="A166" s="207">
        <v>160</v>
      </c>
      <c r="B166" s="208"/>
      <c r="C166" s="233" t="s">
        <v>91</v>
      </c>
      <c r="D166" s="208"/>
      <c r="E166" s="116"/>
      <c r="F166" s="207" t="s">
        <v>60</v>
      </c>
      <c r="G166" s="207">
        <v>1</v>
      </c>
      <c r="H166" s="235">
        <v>41152</v>
      </c>
      <c r="I166" s="229"/>
      <c r="J166" s="238">
        <v>1450</v>
      </c>
      <c r="K166" s="288">
        <v>290</v>
      </c>
      <c r="L166" s="289">
        <v>1000</v>
      </c>
      <c r="M166" s="286">
        <v>0.5</v>
      </c>
      <c r="N166" s="238">
        <f t="shared" si="5"/>
        <v>500</v>
      </c>
      <c r="O166" s="287">
        <f t="shared" si="4"/>
        <v>0.724</v>
      </c>
      <c r="P166" s="261"/>
      <c r="Q166" s="261"/>
    </row>
    <row r="167" s="195" customFormat="1" ht="17.25" customHeight="1" spans="1:17">
      <c r="A167" s="207">
        <v>161</v>
      </c>
      <c r="B167" s="208"/>
      <c r="C167" s="233" t="s">
        <v>92</v>
      </c>
      <c r="D167" s="208"/>
      <c r="E167" s="237"/>
      <c r="F167" s="207" t="s">
        <v>60</v>
      </c>
      <c r="G167" s="207">
        <v>4</v>
      </c>
      <c r="H167" s="235">
        <v>41152</v>
      </c>
      <c r="I167" s="229"/>
      <c r="J167" s="238">
        <v>30000</v>
      </c>
      <c r="K167" s="288">
        <v>6000</v>
      </c>
      <c r="L167" s="289">
        <v>30000</v>
      </c>
      <c r="M167" s="286">
        <v>0.5</v>
      </c>
      <c r="N167" s="238">
        <f t="shared" si="5"/>
        <v>15000</v>
      </c>
      <c r="O167" s="287">
        <f t="shared" si="4"/>
        <v>1.5</v>
      </c>
      <c r="P167" s="261"/>
      <c r="Q167" s="261"/>
    </row>
    <row r="168" s="195" customFormat="1" ht="17.25" customHeight="1" spans="1:17">
      <c r="A168" s="207">
        <v>162</v>
      </c>
      <c r="B168" s="208"/>
      <c r="C168" s="233" t="s">
        <v>93</v>
      </c>
      <c r="D168" s="208" t="s">
        <v>94</v>
      </c>
      <c r="E168" s="116"/>
      <c r="F168" s="207" t="s">
        <v>60</v>
      </c>
      <c r="G168" s="207">
        <v>1</v>
      </c>
      <c r="H168" s="235">
        <v>41152</v>
      </c>
      <c r="I168" s="229"/>
      <c r="J168" s="238">
        <v>5800</v>
      </c>
      <c r="K168" s="288">
        <v>1160</v>
      </c>
      <c r="L168" s="289">
        <v>3600</v>
      </c>
      <c r="M168" s="286">
        <v>0.5</v>
      </c>
      <c r="N168" s="238">
        <f t="shared" si="5"/>
        <v>1800</v>
      </c>
      <c r="O168" s="287">
        <f t="shared" si="4"/>
        <v>0.552</v>
      </c>
      <c r="P168" s="261"/>
      <c r="Q168" s="261"/>
    </row>
    <row r="169" s="195" customFormat="1" ht="17.25" customHeight="1" spans="1:17">
      <c r="A169" s="207">
        <v>163</v>
      </c>
      <c r="B169" s="208"/>
      <c r="C169" s="233" t="s">
        <v>93</v>
      </c>
      <c r="D169" s="208"/>
      <c r="E169" s="116"/>
      <c r="F169" s="207" t="s">
        <v>60</v>
      </c>
      <c r="G169" s="207">
        <v>1</v>
      </c>
      <c r="H169" s="235">
        <v>41152</v>
      </c>
      <c r="I169" s="229"/>
      <c r="J169" s="238">
        <v>2100</v>
      </c>
      <c r="K169" s="288">
        <v>420</v>
      </c>
      <c r="L169" s="289">
        <v>2300</v>
      </c>
      <c r="M169" s="286">
        <v>0.5</v>
      </c>
      <c r="N169" s="238">
        <f t="shared" si="5"/>
        <v>1150</v>
      </c>
      <c r="O169" s="287">
        <f t="shared" si="4"/>
        <v>1.738</v>
      </c>
      <c r="P169" s="261"/>
      <c r="Q169" s="261"/>
    </row>
    <row r="170" s="195" customFormat="1" ht="17.25" customHeight="1" spans="1:17">
      <c r="A170" s="207">
        <v>164</v>
      </c>
      <c r="B170" s="208"/>
      <c r="C170" s="233" t="s">
        <v>95</v>
      </c>
      <c r="D170" s="208"/>
      <c r="E170" s="238"/>
      <c r="F170" s="207" t="s">
        <v>60</v>
      </c>
      <c r="G170" s="207">
        <v>1</v>
      </c>
      <c r="H170" s="235">
        <v>41152</v>
      </c>
      <c r="I170" s="229"/>
      <c r="J170" s="238"/>
      <c r="K170" s="288">
        <v>0</v>
      </c>
      <c r="L170" s="289">
        <v>2300</v>
      </c>
      <c r="M170" s="286">
        <v>0.5</v>
      </c>
      <c r="N170" s="238">
        <f t="shared" si="5"/>
        <v>1150</v>
      </c>
      <c r="O170" s="287">
        <f t="shared" si="4"/>
        <v>0</v>
      </c>
      <c r="P170" s="261"/>
      <c r="Q170" s="261"/>
    </row>
    <row r="171" s="195" customFormat="1" ht="17.25" customHeight="1" spans="1:17">
      <c r="A171" s="207">
        <v>165</v>
      </c>
      <c r="B171" s="208"/>
      <c r="C171" s="233" t="s">
        <v>97</v>
      </c>
      <c r="D171" s="208"/>
      <c r="E171" s="116"/>
      <c r="F171" s="207" t="s">
        <v>60</v>
      </c>
      <c r="G171" s="207">
        <v>1</v>
      </c>
      <c r="H171" s="235">
        <v>41152</v>
      </c>
      <c r="I171" s="229"/>
      <c r="J171" s="238">
        <v>6800</v>
      </c>
      <c r="K171" s="288">
        <v>1360</v>
      </c>
      <c r="L171" s="289">
        <v>4800</v>
      </c>
      <c r="M171" s="286">
        <v>0.5</v>
      </c>
      <c r="N171" s="238">
        <f t="shared" si="5"/>
        <v>2400</v>
      </c>
      <c r="O171" s="287">
        <f t="shared" si="4"/>
        <v>0.765</v>
      </c>
      <c r="P171" s="261"/>
      <c r="Q171" s="261"/>
    </row>
    <row r="172" s="195" customFormat="1" ht="17.25" customHeight="1" spans="1:17">
      <c r="A172" s="207">
        <v>166</v>
      </c>
      <c r="B172" s="208"/>
      <c r="C172" s="233" t="s">
        <v>98</v>
      </c>
      <c r="D172" s="208"/>
      <c r="E172" s="116"/>
      <c r="F172" s="207" t="s">
        <v>60</v>
      </c>
      <c r="G172" s="207">
        <v>3</v>
      </c>
      <c r="H172" s="235">
        <v>41152</v>
      </c>
      <c r="I172" s="229"/>
      <c r="J172" s="238">
        <v>8640</v>
      </c>
      <c r="K172" s="288">
        <v>1728</v>
      </c>
      <c r="L172" s="289">
        <v>7500</v>
      </c>
      <c r="M172" s="286">
        <v>0.5</v>
      </c>
      <c r="N172" s="238">
        <f t="shared" si="5"/>
        <v>3750</v>
      </c>
      <c r="O172" s="287">
        <f t="shared" si="4"/>
        <v>1.17</v>
      </c>
      <c r="P172" s="261"/>
      <c r="Q172" s="261"/>
    </row>
    <row r="173" s="195" customFormat="1" ht="17.25" customHeight="1" spans="1:17">
      <c r="A173" s="207">
        <v>167</v>
      </c>
      <c r="B173" s="208"/>
      <c r="C173" s="233" t="s">
        <v>101</v>
      </c>
      <c r="D173" s="208"/>
      <c r="E173" s="240"/>
      <c r="F173" s="207" t="s">
        <v>60</v>
      </c>
      <c r="G173" s="207">
        <v>1</v>
      </c>
      <c r="H173" s="235">
        <v>41152</v>
      </c>
      <c r="I173" s="229"/>
      <c r="J173" s="238">
        <v>5600</v>
      </c>
      <c r="K173" s="288">
        <v>1120</v>
      </c>
      <c r="L173" s="289">
        <v>4200</v>
      </c>
      <c r="M173" s="286">
        <v>0.5</v>
      </c>
      <c r="N173" s="238">
        <f t="shared" si="5"/>
        <v>2100</v>
      </c>
      <c r="O173" s="287">
        <f t="shared" si="4"/>
        <v>0.875</v>
      </c>
      <c r="P173" s="261"/>
      <c r="Q173" s="261"/>
    </row>
    <row r="174" s="195" customFormat="1" ht="17.25" customHeight="1" spans="1:17">
      <c r="A174" s="207">
        <v>168</v>
      </c>
      <c r="B174" s="208"/>
      <c r="C174" s="233" t="s">
        <v>102</v>
      </c>
      <c r="D174" s="208"/>
      <c r="E174" s="116"/>
      <c r="F174" s="207" t="s">
        <v>60</v>
      </c>
      <c r="G174" s="207">
        <v>1</v>
      </c>
      <c r="H174" s="235">
        <v>41152</v>
      </c>
      <c r="I174" s="229"/>
      <c r="J174" s="238">
        <v>2400</v>
      </c>
      <c r="K174" s="288">
        <v>480</v>
      </c>
      <c r="L174" s="289">
        <v>2000</v>
      </c>
      <c r="M174" s="286">
        <v>0.5</v>
      </c>
      <c r="N174" s="238">
        <f t="shared" si="5"/>
        <v>1000</v>
      </c>
      <c r="O174" s="287">
        <f t="shared" si="4"/>
        <v>1.083</v>
      </c>
      <c r="P174" s="261"/>
      <c r="Q174" s="261"/>
    </row>
    <row r="175" s="195" customFormat="1" ht="17.25" customHeight="1" spans="1:17">
      <c r="A175" s="207">
        <v>169</v>
      </c>
      <c r="B175" s="208"/>
      <c r="C175" s="233" t="s">
        <v>68</v>
      </c>
      <c r="D175" s="208" t="s">
        <v>103</v>
      </c>
      <c r="E175" s="238"/>
      <c r="F175" s="207" t="s">
        <v>60</v>
      </c>
      <c r="G175" s="207">
        <v>2</v>
      </c>
      <c r="H175" s="235">
        <v>41152</v>
      </c>
      <c r="I175" s="229"/>
      <c r="J175" s="238"/>
      <c r="K175" s="288">
        <v>0</v>
      </c>
      <c r="L175" s="289">
        <v>18400</v>
      </c>
      <c r="M175" s="286">
        <v>0.5</v>
      </c>
      <c r="N175" s="238">
        <f t="shared" si="5"/>
        <v>9200</v>
      </c>
      <c r="O175" s="287">
        <f t="shared" si="4"/>
        <v>0</v>
      </c>
      <c r="P175" s="261"/>
      <c r="Q175" s="261"/>
    </row>
    <row r="176" s="195" customFormat="1" ht="17.25" customHeight="1" spans="1:17">
      <c r="A176" s="207">
        <v>170</v>
      </c>
      <c r="B176" s="208"/>
      <c r="C176" s="233" t="s">
        <v>71</v>
      </c>
      <c r="D176" s="208" t="s">
        <v>106</v>
      </c>
      <c r="E176" s="238"/>
      <c r="F176" s="207" t="s">
        <v>60</v>
      </c>
      <c r="G176" s="207">
        <v>16</v>
      </c>
      <c r="H176" s="235">
        <v>41152</v>
      </c>
      <c r="I176" s="229"/>
      <c r="J176" s="238"/>
      <c r="K176" s="288">
        <v>0</v>
      </c>
      <c r="L176" s="289">
        <v>30400</v>
      </c>
      <c r="M176" s="286">
        <v>0.5</v>
      </c>
      <c r="N176" s="238">
        <f t="shared" si="5"/>
        <v>15200</v>
      </c>
      <c r="O176" s="287">
        <f t="shared" si="4"/>
        <v>0</v>
      </c>
      <c r="P176" s="261"/>
      <c r="Q176" s="261"/>
    </row>
    <row r="177" s="195" customFormat="1" ht="17.25" customHeight="1" spans="1:17">
      <c r="A177" s="207">
        <v>171</v>
      </c>
      <c r="B177" s="208"/>
      <c r="C177" s="233" t="s">
        <v>71</v>
      </c>
      <c r="D177" s="233">
        <v>50</v>
      </c>
      <c r="E177" s="238"/>
      <c r="F177" s="207" t="s">
        <v>60</v>
      </c>
      <c r="G177" s="207">
        <v>3</v>
      </c>
      <c r="H177" s="235">
        <v>41152</v>
      </c>
      <c r="I177" s="229"/>
      <c r="J177" s="238"/>
      <c r="K177" s="288">
        <v>0</v>
      </c>
      <c r="L177" s="289">
        <v>6780</v>
      </c>
      <c r="M177" s="286">
        <v>0.5</v>
      </c>
      <c r="N177" s="238">
        <f t="shared" si="5"/>
        <v>3390</v>
      </c>
      <c r="O177" s="287">
        <f t="shared" si="4"/>
        <v>0</v>
      </c>
      <c r="P177" s="261"/>
      <c r="Q177" s="261"/>
    </row>
    <row r="178" s="195" customFormat="1" ht="17.25" customHeight="1" spans="1:17">
      <c r="A178" s="207">
        <v>172</v>
      </c>
      <c r="B178" s="208"/>
      <c r="C178" s="233" t="s">
        <v>64</v>
      </c>
      <c r="D178" s="208" t="s">
        <v>108</v>
      </c>
      <c r="E178" s="237"/>
      <c r="F178" s="207" t="s">
        <v>60</v>
      </c>
      <c r="G178" s="207">
        <v>1</v>
      </c>
      <c r="H178" s="235">
        <v>41152</v>
      </c>
      <c r="I178" s="229"/>
      <c r="J178" s="238">
        <v>6200</v>
      </c>
      <c r="K178" s="288">
        <v>1240</v>
      </c>
      <c r="L178" s="289">
        <v>9440</v>
      </c>
      <c r="M178" s="286">
        <v>0.5</v>
      </c>
      <c r="N178" s="238">
        <f t="shared" si="5"/>
        <v>4720</v>
      </c>
      <c r="O178" s="287">
        <f t="shared" si="4"/>
        <v>2.806</v>
      </c>
      <c r="P178" s="261"/>
      <c r="Q178" s="261"/>
    </row>
    <row r="179" s="195" customFormat="1" ht="17.25" customHeight="1" spans="1:17">
      <c r="A179" s="207">
        <v>173</v>
      </c>
      <c r="B179" s="208"/>
      <c r="C179" s="233" t="s">
        <v>64</v>
      </c>
      <c r="D179" s="208" t="s">
        <v>65</v>
      </c>
      <c r="E179" s="237"/>
      <c r="F179" s="207" t="s">
        <v>60</v>
      </c>
      <c r="G179" s="207">
        <v>3</v>
      </c>
      <c r="H179" s="235">
        <v>41152</v>
      </c>
      <c r="I179" s="229"/>
      <c r="J179" s="238">
        <v>8640</v>
      </c>
      <c r="K179" s="288">
        <v>1728</v>
      </c>
      <c r="L179" s="289">
        <v>14997</v>
      </c>
      <c r="M179" s="286">
        <v>0.5</v>
      </c>
      <c r="N179" s="238">
        <f t="shared" si="5"/>
        <v>7498.5</v>
      </c>
      <c r="O179" s="287">
        <f t="shared" si="4"/>
        <v>3.339</v>
      </c>
      <c r="P179" s="261"/>
      <c r="Q179" s="261"/>
    </row>
    <row r="180" s="195" customFormat="1" ht="17.25" customHeight="1" spans="1:17">
      <c r="A180" s="207">
        <v>174</v>
      </c>
      <c r="B180" s="208"/>
      <c r="C180" s="233" t="s">
        <v>64</v>
      </c>
      <c r="D180" s="208" t="s">
        <v>89</v>
      </c>
      <c r="E180" s="238"/>
      <c r="F180" s="207" t="s">
        <v>60</v>
      </c>
      <c r="G180" s="207">
        <v>38</v>
      </c>
      <c r="H180" s="235">
        <v>41152</v>
      </c>
      <c r="I180" s="229"/>
      <c r="J180" s="238"/>
      <c r="K180" s="288">
        <v>0</v>
      </c>
      <c r="L180" s="289">
        <v>64220</v>
      </c>
      <c r="M180" s="286">
        <v>0.5</v>
      </c>
      <c r="N180" s="238">
        <f t="shared" si="5"/>
        <v>32110</v>
      </c>
      <c r="O180" s="287">
        <f t="shared" si="4"/>
        <v>0</v>
      </c>
      <c r="P180" s="261"/>
      <c r="Q180" s="261"/>
    </row>
    <row r="181" s="195" customFormat="1" ht="17.25" customHeight="1" spans="1:17">
      <c r="A181" s="207">
        <v>175</v>
      </c>
      <c r="B181" s="208"/>
      <c r="C181" s="233" t="s">
        <v>64</v>
      </c>
      <c r="D181" s="208" t="s">
        <v>63</v>
      </c>
      <c r="E181" s="238"/>
      <c r="F181" s="207" t="s">
        <v>60</v>
      </c>
      <c r="G181" s="207">
        <v>11</v>
      </c>
      <c r="H181" s="235">
        <v>41152</v>
      </c>
      <c r="I181" s="229"/>
      <c r="J181" s="238"/>
      <c r="K181" s="288">
        <v>0</v>
      </c>
      <c r="L181" s="289">
        <v>12100</v>
      </c>
      <c r="M181" s="286">
        <v>0.5</v>
      </c>
      <c r="N181" s="238">
        <f t="shared" si="5"/>
        <v>6050</v>
      </c>
      <c r="O181" s="287">
        <f t="shared" si="4"/>
        <v>0</v>
      </c>
      <c r="P181" s="261"/>
      <c r="Q181" s="261"/>
    </row>
    <row r="182" s="195" customFormat="1" ht="17.25" customHeight="1" spans="1:17">
      <c r="A182" s="207">
        <v>176</v>
      </c>
      <c r="B182" s="208"/>
      <c r="C182" s="233" t="s">
        <v>110</v>
      </c>
      <c r="D182" s="208"/>
      <c r="E182" s="116"/>
      <c r="F182" s="207" t="s">
        <v>60</v>
      </c>
      <c r="G182" s="207">
        <v>28</v>
      </c>
      <c r="H182" s="235">
        <v>41152</v>
      </c>
      <c r="I182" s="229"/>
      <c r="J182" s="238">
        <v>32760</v>
      </c>
      <c r="K182" s="288">
        <v>6552</v>
      </c>
      <c r="L182" s="289">
        <v>44100</v>
      </c>
      <c r="M182" s="286">
        <v>0.5</v>
      </c>
      <c r="N182" s="238">
        <f t="shared" si="5"/>
        <v>22050</v>
      </c>
      <c r="O182" s="287">
        <f t="shared" si="4"/>
        <v>2.365</v>
      </c>
      <c r="P182" s="261"/>
      <c r="Q182" s="261"/>
    </row>
    <row r="183" s="195" customFormat="1" ht="17.25" customHeight="1" spans="1:17">
      <c r="A183" s="207">
        <v>177</v>
      </c>
      <c r="B183" s="208"/>
      <c r="C183" s="233" t="s">
        <v>67</v>
      </c>
      <c r="D183" s="208"/>
      <c r="E183" s="116"/>
      <c r="F183" s="207" t="s">
        <v>60</v>
      </c>
      <c r="G183" s="207">
        <v>1</v>
      </c>
      <c r="H183" s="235">
        <v>41152</v>
      </c>
      <c r="I183" s="229"/>
      <c r="J183" s="238">
        <v>3200</v>
      </c>
      <c r="K183" s="288">
        <v>640</v>
      </c>
      <c r="L183" s="289">
        <v>2200</v>
      </c>
      <c r="M183" s="286">
        <v>0.5</v>
      </c>
      <c r="N183" s="238">
        <f t="shared" si="5"/>
        <v>1100</v>
      </c>
      <c r="O183" s="287">
        <f t="shared" si="4"/>
        <v>0.719</v>
      </c>
      <c r="P183" s="261"/>
      <c r="Q183" s="261"/>
    </row>
    <row r="184" s="195" customFormat="1" ht="17.25" customHeight="1" spans="1:17">
      <c r="A184" s="207">
        <v>178</v>
      </c>
      <c r="B184" s="208"/>
      <c r="C184" s="233" t="s">
        <v>112</v>
      </c>
      <c r="D184" s="208"/>
      <c r="E184" s="238"/>
      <c r="F184" s="207" t="s">
        <v>60</v>
      </c>
      <c r="G184" s="207">
        <v>6</v>
      </c>
      <c r="H184" s="235">
        <v>41152</v>
      </c>
      <c r="I184" s="229"/>
      <c r="J184" s="238"/>
      <c r="K184" s="288">
        <v>0</v>
      </c>
      <c r="L184" s="289">
        <v>7320</v>
      </c>
      <c r="M184" s="286">
        <v>0.5</v>
      </c>
      <c r="N184" s="238">
        <f t="shared" si="5"/>
        <v>3660</v>
      </c>
      <c r="O184" s="287">
        <f t="shared" si="4"/>
        <v>0</v>
      </c>
      <c r="P184" s="261"/>
      <c r="Q184" s="261"/>
    </row>
    <row r="185" s="195" customFormat="1" ht="17.25" customHeight="1" spans="1:17">
      <c r="A185" s="207">
        <v>179</v>
      </c>
      <c r="B185" s="208"/>
      <c r="C185" s="233" t="s">
        <v>113</v>
      </c>
      <c r="D185" s="208"/>
      <c r="E185" s="238"/>
      <c r="F185" s="207" t="s">
        <v>60</v>
      </c>
      <c r="G185" s="207">
        <v>3</v>
      </c>
      <c r="H185" s="235">
        <v>41152</v>
      </c>
      <c r="I185" s="229"/>
      <c r="J185" s="238"/>
      <c r="K185" s="288">
        <v>0</v>
      </c>
      <c r="L185" s="289">
        <v>3300</v>
      </c>
      <c r="M185" s="286">
        <v>0.5</v>
      </c>
      <c r="N185" s="238">
        <f t="shared" si="5"/>
        <v>1650</v>
      </c>
      <c r="O185" s="287">
        <f t="shared" si="4"/>
        <v>0</v>
      </c>
      <c r="P185" s="261"/>
      <c r="Q185" s="261"/>
    </row>
    <row r="186" s="195" customFormat="1" ht="17.25" customHeight="1" spans="1:17">
      <c r="A186" s="207">
        <v>180</v>
      </c>
      <c r="B186" s="208"/>
      <c r="C186" s="233" t="s">
        <v>114</v>
      </c>
      <c r="D186" s="208" t="s">
        <v>115</v>
      </c>
      <c r="E186" s="237"/>
      <c r="F186" s="207" t="s">
        <v>60</v>
      </c>
      <c r="G186" s="207">
        <v>1</v>
      </c>
      <c r="H186" s="235">
        <v>41152</v>
      </c>
      <c r="I186" s="229"/>
      <c r="J186" s="238">
        <v>3200</v>
      </c>
      <c r="K186" s="288">
        <v>640</v>
      </c>
      <c r="L186" s="289">
        <v>1500</v>
      </c>
      <c r="M186" s="286">
        <v>0.5</v>
      </c>
      <c r="N186" s="238">
        <f t="shared" si="5"/>
        <v>750</v>
      </c>
      <c r="O186" s="287">
        <f t="shared" si="4"/>
        <v>0.172</v>
      </c>
      <c r="P186" s="261"/>
      <c r="Q186" s="261"/>
    </row>
    <row r="187" s="195" customFormat="1" ht="17.25" customHeight="1" spans="1:17">
      <c r="A187" s="207">
        <v>181</v>
      </c>
      <c r="B187" s="208"/>
      <c r="C187" s="233" t="s">
        <v>116</v>
      </c>
      <c r="D187" s="208"/>
      <c r="E187" s="240"/>
      <c r="F187" s="207" t="s">
        <v>60</v>
      </c>
      <c r="G187" s="207">
        <v>7</v>
      </c>
      <c r="H187" s="235">
        <v>41152</v>
      </c>
      <c r="I187" s="229"/>
      <c r="J187" s="238">
        <v>86597</v>
      </c>
      <c r="K187" s="288">
        <v>17319.4</v>
      </c>
      <c r="L187" s="289">
        <v>52500</v>
      </c>
      <c r="M187" s="286">
        <v>0.5</v>
      </c>
      <c r="N187" s="238">
        <f t="shared" si="5"/>
        <v>26250</v>
      </c>
      <c r="O187" s="287">
        <f t="shared" si="4"/>
        <v>0.516</v>
      </c>
      <c r="P187" s="261"/>
      <c r="Q187" s="261"/>
    </row>
    <row r="188" s="195" customFormat="1" ht="17.25" customHeight="1" spans="1:17">
      <c r="A188" s="207">
        <v>182</v>
      </c>
      <c r="B188" s="208"/>
      <c r="C188" s="233" t="s">
        <v>163</v>
      </c>
      <c r="D188" s="208"/>
      <c r="E188" s="238"/>
      <c r="F188" s="207" t="s">
        <v>60</v>
      </c>
      <c r="G188" s="207">
        <v>2</v>
      </c>
      <c r="H188" s="235">
        <v>41152</v>
      </c>
      <c r="I188" s="229"/>
      <c r="J188" s="238"/>
      <c r="K188" s="288">
        <v>0</v>
      </c>
      <c r="L188" s="289">
        <v>2000</v>
      </c>
      <c r="M188" s="286">
        <v>0.5</v>
      </c>
      <c r="N188" s="238">
        <f t="shared" si="5"/>
        <v>1000</v>
      </c>
      <c r="O188" s="287">
        <f t="shared" si="4"/>
        <v>0</v>
      </c>
      <c r="P188" s="261"/>
      <c r="Q188" s="261"/>
    </row>
    <row r="189" s="195" customFormat="1" ht="17.25" customHeight="1" spans="1:17">
      <c r="A189" s="207">
        <v>183</v>
      </c>
      <c r="B189" s="208"/>
      <c r="C189" s="243" t="s">
        <v>117</v>
      </c>
      <c r="D189" s="213"/>
      <c r="E189" s="242"/>
      <c r="F189" s="207" t="s">
        <v>60</v>
      </c>
      <c r="G189" s="207">
        <v>1</v>
      </c>
      <c r="H189" s="235">
        <v>41152</v>
      </c>
      <c r="I189" s="229"/>
      <c r="J189" s="238">
        <v>1320</v>
      </c>
      <c r="K189" s="288">
        <v>264</v>
      </c>
      <c r="L189" s="289">
        <v>1200</v>
      </c>
      <c r="M189" s="286">
        <v>0.5</v>
      </c>
      <c r="N189" s="238">
        <f t="shared" si="5"/>
        <v>600</v>
      </c>
      <c r="O189" s="287">
        <f t="shared" si="4"/>
        <v>1.273</v>
      </c>
      <c r="P189" s="261"/>
      <c r="Q189" s="261"/>
    </row>
    <row r="190" s="195" customFormat="1" ht="17.25" customHeight="1" spans="1:17">
      <c r="A190" s="207">
        <v>184</v>
      </c>
      <c r="B190" s="208"/>
      <c r="C190" s="233" t="s">
        <v>118</v>
      </c>
      <c r="D190" s="208"/>
      <c r="E190" s="116"/>
      <c r="F190" s="207" t="s">
        <v>60</v>
      </c>
      <c r="G190" s="207">
        <v>2</v>
      </c>
      <c r="H190" s="235">
        <v>41152</v>
      </c>
      <c r="I190" s="229"/>
      <c r="J190" s="238">
        <v>11600</v>
      </c>
      <c r="K190" s="288">
        <v>2320</v>
      </c>
      <c r="L190" s="289">
        <v>6400</v>
      </c>
      <c r="M190" s="286">
        <v>0.5</v>
      </c>
      <c r="N190" s="238">
        <f t="shared" si="5"/>
        <v>3200</v>
      </c>
      <c r="O190" s="287">
        <f t="shared" si="4"/>
        <v>0.379</v>
      </c>
      <c r="P190" s="261"/>
      <c r="Q190" s="261"/>
    </row>
    <row r="191" s="195" customFormat="1" ht="17.25" customHeight="1" spans="1:17">
      <c r="A191" s="207">
        <v>185</v>
      </c>
      <c r="B191" s="208"/>
      <c r="C191" s="233" t="s">
        <v>120</v>
      </c>
      <c r="D191" s="208"/>
      <c r="E191" s="116"/>
      <c r="F191" s="207" t="s">
        <v>60</v>
      </c>
      <c r="G191" s="207">
        <v>2</v>
      </c>
      <c r="H191" s="235">
        <v>41152</v>
      </c>
      <c r="I191" s="229"/>
      <c r="J191" s="238">
        <v>11600</v>
      </c>
      <c r="K191" s="288">
        <v>2320</v>
      </c>
      <c r="L191" s="289">
        <v>8400</v>
      </c>
      <c r="M191" s="286">
        <v>0.5</v>
      </c>
      <c r="N191" s="238">
        <f t="shared" si="5"/>
        <v>4200</v>
      </c>
      <c r="O191" s="287">
        <f t="shared" si="4"/>
        <v>0.81</v>
      </c>
      <c r="P191" s="261"/>
      <c r="Q191" s="261"/>
    </row>
    <row r="192" s="195" customFormat="1" ht="17.25" customHeight="1" spans="1:17">
      <c r="A192" s="207">
        <v>186</v>
      </c>
      <c r="B192" s="208"/>
      <c r="C192" s="233" t="s">
        <v>121</v>
      </c>
      <c r="D192" s="208"/>
      <c r="E192" s="238"/>
      <c r="F192" s="207" t="s">
        <v>60</v>
      </c>
      <c r="G192" s="207">
        <v>5</v>
      </c>
      <c r="H192" s="235">
        <v>41152</v>
      </c>
      <c r="I192" s="229"/>
      <c r="J192" s="238"/>
      <c r="K192" s="288">
        <v>0</v>
      </c>
      <c r="L192" s="289">
        <v>8440</v>
      </c>
      <c r="M192" s="286">
        <v>0.5</v>
      </c>
      <c r="N192" s="238">
        <f t="shared" si="5"/>
        <v>4220</v>
      </c>
      <c r="O192" s="287">
        <f t="shared" si="4"/>
        <v>0</v>
      </c>
      <c r="P192" s="261"/>
      <c r="Q192" s="261"/>
    </row>
    <row r="193" s="195" customFormat="1" ht="17.25" customHeight="1" spans="1:17">
      <c r="A193" s="207">
        <v>187</v>
      </c>
      <c r="B193" s="208"/>
      <c r="C193" s="233" t="s">
        <v>123</v>
      </c>
      <c r="D193" s="208"/>
      <c r="E193" s="238"/>
      <c r="F193" s="207" t="s">
        <v>60</v>
      </c>
      <c r="G193" s="207">
        <v>1</v>
      </c>
      <c r="H193" s="235">
        <v>41152</v>
      </c>
      <c r="I193" s="229"/>
      <c r="J193" s="238"/>
      <c r="K193" s="288">
        <v>0</v>
      </c>
      <c r="L193" s="289">
        <v>360</v>
      </c>
      <c r="M193" s="286">
        <v>0.5</v>
      </c>
      <c r="N193" s="238">
        <f t="shared" si="5"/>
        <v>180</v>
      </c>
      <c r="O193" s="287">
        <f t="shared" si="4"/>
        <v>0</v>
      </c>
      <c r="P193" s="261"/>
      <c r="Q193" s="261"/>
    </row>
    <row r="194" s="195" customFormat="1" ht="17.25" customHeight="1" spans="1:17">
      <c r="A194" s="207">
        <v>188</v>
      </c>
      <c r="B194" s="208"/>
      <c r="C194" s="233" t="s">
        <v>125</v>
      </c>
      <c r="D194" s="208"/>
      <c r="E194" s="238"/>
      <c r="F194" s="207" t="s">
        <v>60</v>
      </c>
      <c r="G194" s="207">
        <v>3</v>
      </c>
      <c r="H194" s="235">
        <v>41152</v>
      </c>
      <c r="I194" s="229"/>
      <c r="J194" s="238"/>
      <c r="K194" s="288">
        <v>0</v>
      </c>
      <c r="L194" s="289">
        <v>3900</v>
      </c>
      <c r="M194" s="286">
        <v>0.5</v>
      </c>
      <c r="N194" s="238">
        <f t="shared" si="5"/>
        <v>1950</v>
      </c>
      <c r="O194" s="287">
        <f t="shared" si="4"/>
        <v>0</v>
      </c>
      <c r="P194" s="261"/>
      <c r="Q194" s="261"/>
    </row>
    <row r="195" s="195" customFormat="1" ht="17.25" customHeight="1" spans="1:17">
      <c r="A195" s="207">
        <v>189</v>
      </c>
      <c r="B195" s="208"/>
      <c r="C195" s="233" t="s">
        <v>141</v>
      </c>
      <c r="D195" s="208" t="s">
        <v>142</v>
      </c>
      <c r="E195" s="237"/>
      <c r="F195" s="207" t="s">
        <v>60</v>
      </c>
      <c r="G195" s="207">
        <v>2</v>
      </c>
      <c r="H195" s="235">
        <v>41152</v>
      </c>
      <c r="I195" s="229"/>
      <c r="J195" s="238">
        <v>14500</v>
      </c>
      <c r="K195" s="288">
        <v>2900</v>
      </c>
      <c r="L195" s="289">
        <v>9600</v>
      </c>
      <c r="M195" s="286">
        <v>0.5</v>
      </c>
      <c r="N195" s="238">
        <f t="shared" si="5"/>
        <v>4800</v>
      </c>
      <c r="O195" s="287">
        <f t="shared" si="4"/>
        <v>0.655</v>
      </c>
      <c r="P195" s="261"/>
      <c r="Q195" s="261"/>
    </row>
    <row r="196" s="195" customFormat="1" ht="17.25" customHeight="1" spans="1:17">
      <c r="A196" s="207">
        <v>190</v>
      </c>
      <c r="B196" s="208"/>
      <c r="C196" s="233" t="s">
        <v>141</v>
      </c>
      <c r="D196" s="208" t="s">
        <v>143</v>
      </c>
      <c r="E196" s="237"/>
      <c r="F196" s="207" t="s">
        <v>60</v>
      </c>
      <c r="G196" s="207">
        <v>2</v>
      </c>
      <c r="H196" s="235">
        <v>41152</v>
      </c>
      <c r="I196" s="229"/>
      <c r="J196" s="238">
        <v>10400</v>
      </c>
      <c r="K196" s="288">
        <v>2080</v>
      </c>
      <c r="L196" s="289">
        <v>9000</v>
      </c>
      <c r="M196" s="286">
        <v>0.5</v>
      </c>
      <c r="N196" s="238">
        <f t="shared" si="5"/>
        <v>4500</v>
      </c>
      <c r="O196" s="287">
        <f t="shared" si="4"/>
        <v>1.163</v>
      </c>
      <c r="P196" s="261"/>
      <c r="Q196" s="261"/>
    </row>
    <row r="197" s="195" customFormat="1" ht="17.25" customHeight="1" spans="1:17">
      <c r="A197" s="207">
        <v>191</v>
      </c>
      <c r="B197" s="208"/>
      <c r="C197" s="233" t="s">
        <v>141</v>
      </c>
      <c r="D197" s="208" t="s">
        <v>166</v>
      </c>
      <c r="E197" s="116"/>
      <c r="F197" s="207" t="s">
        <v>60</v>
      </c>
      <c r="G197" s="207">
        <v>1</v>
      </c>
      <c r="H197" s="235">
        <v>41152</v>
      </c>
      <c r="I197" s="229"/>
      <c r="J197" s="238">
        <v>2900</v>
      </c>
      <c r="K197" s="288">
        <v>580</v>
      </c>
      <c r="L197" s="289">
        <v>3000</v>
      </c>
      <c r="M197" s="286">
        <v>0.5</v>
      </c>
      <c r="N197" s="238">
        <f t="shared" si="5"/>
        <v>1500</v>
      </c>
      <c r="O197" s="287">
        <f t="shared" si="4"/>
        <v>1.586</v>
      </c>
      <c r="P197" s="261"/>
      <c r="Q197" s="261"/>
    </row>
    <row r="198" s="195" customFormat="1" ht="17.25" customHeight="1" spans="1:17">
      <c r="A198" s="207">
        <v>192</v>
      </c>
      <c r="B198" s="208"/>
      <c r="C198" s="233" t="s">
        <v>149</v>
      </c>
      <c r="D198" s="208"/>
      <c r="E198" s="238"/>
      <c r="F198" s="207" t="s">
        <v>60</v>
      </c>
      <c r="G198" s="207">
        <v>1</v>
      </c>
      <c r="H198" s="235">
        <v>41152</v>
      </c>
      <c r="I198" s="229"/>
      <c r="J198" s="238"/>
      <c r="K198" s="288">
        <v>0</v>
      </c>
      <c r="L198" s="289">
        <v>990</v>
      </c>
      <c r="M198" s="286">
        <v>0.5</v>
      </c>
      <c r="N198" s="238">
        <f t="shared" si="5"/>
        <v>495</v>
      </c>
      <c r="O198" s="287">
        <f t="shared" si="4"/>
        <v>0</v>
      </c>
      <c r="P198" s="261"/>
      <c r="Q198" s="261"/>
    </row>
    <row r="199" s="195" customFormat="1" ht="17.25" customHeight="1" spans="1:17">
      <c r="A199" s="207">
        <v>193</v>
      </c>
      <c r="B199" s="208"/>
      <c r="C199" s="254" t="s">
        <v>167</v>
      </c>
      <c r="D199" s="208"/>
      <c r="E199" s="237"/>
      <c r="F199" s="207"/>
      <c r="G199" s="207"/>
      <c r="H199" s="235"/>
      <c r="I199" s="229"/>
      <c r="J199" s="238">
        <v>0</v>
      </c>
      <c r="K199" s="288">
        <v>0</v>
      </c>
      <c r="L199" s="289"/>
      <c r="M199" s="286"/>
      <c r="N199" s="238">
        <f t="shared" si="5"/>
        <v>0</v>
      </c>
      <c r="O199" s="287">
        <f t="shared" si="4"/>
        <v>0</v>
      </c>
      <c r="P199" s="261"/>
      <c r="Q199" s="261"/>
    </row>
    <row r="200" s="195" customFormat="1" ht="17.25" customHeight="1" spans="1:17">
      <c r="A200" s="207">
        <v>194</v>
      </c>
      <c r="B200" s="208"/>
      <c r="C200" s="233" t="s">
        <v>79</v>
      </c>
      <c r="D200" s="208" t="s">
        <v>65</v>
      </c>
      <c r="E200" s="234"/>
      <c r="F200" s="207" t="s">
        <v>60</v>
      </c>
      <c r="G200" s="207">
        <v>1</v>
      </c>
      <c r="H200" s="235">
        <v>41305</v>
      </c>
      <c r="I200" s="229"/>
      <c r="J200" s="238">
        <v>98500</v>
      </c>
      <c r="K200" s="288">
        <v>19700</v>
      </c>
      <c r="L200" s="289">
        <v>80000</v>
      </c>
      <c r="M200" s="286">
        <v>0.6</v>
      </c>
      <c r="N200" s="238">
        <f t="shared" si="5"/>
        <v>48000</v>
      </c>
      <c r="O200" s="287">
        <f t="shared" ref="O200:O263" si="6">IF(K200=0,,(N200-K200)/K200)</f>
        <v>1.437</v>
      </c>
      <c r="P200" s="261"/>
      <c r="Q200" s="261"/>
    </row>
    <row r="201" s="195" customFormat="1" ht="17.25" customHeight="1" spans="1:17">
      <c r="A201" s="207">
        <v>195</v>
      </c>
      <c r="B201" s="208"/>
      <c r="C201" s="233" t="s">
        <v>80</v>
      </c>
      <c r="D201" s="208"/>
      <c r="E201" s="237"/>
      <c r="F201" s="207" t="s">
        <v>60</v>
      </c>
      <c r="G201" s="207">
        <v>41</v>
      </c>
      <c r="H201" s="235">
        <v>41305</v>
      </c>
      <c r="I201" s="229"/>
      <c r="J201" s="238">
        <v>86920</v>
      </c>
      <c r="K201" s="288">
        <v>17384</v>
      </c>
      <c r="L201" s="289">
        <v>87740</v>
      </c>
      <c r="M201" s="286">
        <v>0.6</v>
      </c>
      <c r="N201" s="238">
        <f t="shared" si="5"/>
        <v>52644</v>
      </c>
      <c r="O201" s="287">
        <f t="shared" si="6"/>
        <v>2.028</v>
      </c>
      <c r="P201" s="261"/>
      <c r="Q201" s="261"/>
    </row>
    <row r="202" s="195" customFormat="1" ht="17.25" customHeight="1" spans="1:17">
      <c r="A202" s="207">
        <v>196</v>
      </c>
      <c r="B202" s="208"/>
      <c r="C202" s="233" t="s">
        <v>83</v>
      </c>
      <c r="D202" s="208"/>
      <c r="E202" s="237"/>
      <c r="F202" s="207" t="s">
        <v>60</v>
      </c>
      <c r="G202" s="207">
        <v>7</v>
      </c>
      <c r="H202" s="235">
        <v>41305</v>
      </c>
      <c r="I202" s="229"/>
      <c r="J202" s="238">
        <v>21000</v>
      </c>
      <c r="K202" s="288">
        <v>4200</v>
      </c>
      <c r="L202" s="289">
        <v>28000</v>
      </c>
      <c r="M202" s="286">
        <v>0.6</v>
      </c>
      <c r="N202" s="238">
        <f t="shared" ref="N202:N265" si="7">L202*M202</f>
        <v>16800</v>
      </c>
      <c r="O202" s="287">
        <f t="shared" si="6"/>
        <v>3</v>
      </c>
      <c r="P202" s="261"/>
      <c r="Q202" s="261"/>
    </row>
    <row r="203" s="195" customFormat="1" ht="17.25" customHeight="1" spans="1:17">
      <c r="A203" s="207">
        <v>197</v>
      </c>
      <c r="B203" s="208"/>
      <c r="C203" s="233" t="s">
        <v>85</v>
      </c>
      <c r="D203" s="208"/>
      <c r="E203" s="236"/>
      <c r="F203" s="207" t="s">
        <v>60</v>
      </c>
      <c r="G203" s="207">
        <v>2</v>
      </c>
      <c r="H203" s="235">
        <v>41305</v>
      </c>
      <c r="I203" s="229"/>
      <c r="J203" s="238"/>
      <c r="K203" s="288">
        <v>0</v>
      </c>
      <c r="L203" s="289">
        <v>11000</v>
      </c>
      <c r="M203" s="286">
        <v>0.6</v>
      </c>
      <c r="N203" s="238">
        <f t="shared" si="7"/>
        <v>6600</v>
      </c>
      <c r="O203" s="287">
        <f t="shared" si="6"/>
        <v>0</v>
      </c>
      <c r="P203" s="261"/>
      <c r="Q203" s="261"/>
    </row>
    <row r="204" s="195" customFormat="1" ht="17.25" customHeight="1" spans="1:17">
      <c r="A204" s="207">
        <v>198</v>
      </c>
      <c r="B204" s="208"/>
      <c r="C204" s="233" t="s">
        <v>86</v>
      </c>
      <c r="D204" s="208" t="s">
        <v>87</v>
      </c>
      <c r="E204" s="240"/>
      <c r="F204" s="207" t="s">
        <v>60</v>
      </c>
      <c r="G204" s="207">
        <v>1</v>
      </c>
      <c r="H204" s="235">
        <v>41305</v>
      </c>
      <c r="I204" s="229"/>
      <c r="J204" s="238">
        <v>85000</v>
      </c>
      <c r="K204" s="288">
        <v>17000</v>
      </c>
      <c r="L204" s="289">
        <v>85700</v>
      </c>
      <c r="M204" s="286">
        <v>0.6</v>
      </c>
      <c r="N204" s="238">
        <f t="shared" si="7"/>
        <v>51420</v>
      </c>
      <c r="O204" s="287">
        <f t="shared" si="6"/>
        <v>2.025</v>
      </c>
      <c r="P204" s="261"/>
      <c r="Q204" s="261"/>
    </row>
    <row r="205" s="195" customFormat="1" ht="17.25" customHeight="1" spans="1:17">
      <c r="A205" s="207">
        <v>199</v>
      </c>
      <c r="B205" s="208"/>
      <c r="C205" s="233" t="s">
        <v>61</v>
      </c>
      <c r="D205" s="208" t="s">
        <v>63</v>
      </c>
      <c r="E205" s="116"/>
      <c r="F205" s="207" t="s">
        <v>60</v>
      </c>
      <c r="G205" s="207">
        <v>2</v>
      </c>
      <c r="H205" s="235">
        <v>41305</v>
      </c>
      <c r="I205" s="229"/>
      <c r="J205" s="238">
        <v>30600</v>
      </c>
      <c r="K205" s="288">
        <v>6120</v>
      </c>
      <c r="L205" s="289">
        <v>25600</v>
      </c>
      <c r="M205" s="286">
        <v>0.6</v>
      </c>
      <c r="N205" s="238">
        <f t="shared" si="7"/>
        <v>15360</v>
      </c>
      <c r="O205" s="287">
        <f t="shared" si="6"/>
        <v>1.51</v>
      </c>
      <c r="P205" s="261"/>
      <c r="Q205" s="261"/>
    </row>
    <row r="206" s="195" customFormat="1" ht="17.25" customHeight="1" spans="1:17">
      <c r="A206" s="207">
        <v>200</v>
      </c>
      <c r="B206" s="208"/>
      <c r="C206" s="233" t="s">
        <v>61</v>
      </c>
      <c r="D206" s="239" t="s">
        <v>89</v>
      </c>
      <c r="E206" s="116"/>
      <c r="F206" s="207" t="s">
        <v>60</v>
      </c>
      <c r="G206" s="207">
        <v>1</v>
      </c>
      <c r="H206" s="235">
        <v>41305</v>
      </c>
      <c r="I206" s="229"/>
      <c r="J206" s="238">
        <v>5800</v>
      </c>
      <c r="K206" s="288">
        <v>1160</v>
      </c>
      <c r="L206" s="289">
        <v>5800</v>
      </c>
      <c r="M206" s="286">
        <v>0.6</v>
      </c>
      <c r="N206" s="238">
        <f t="shared" si="7"/>
        <v>3480</v>
      </c>
      <c r="O206" s="287">
        <f t="shared" si="6"/>
        <v>2</v>
      </c>
      <c r="P206" s="261"/>
      <c r="Q206" s="261"/>
    </row>
    <row r="207" s="195" customFormat="1" ht="17.25" customHeight="1" spans="1:17">
      <c r="A207" s="207">
        <v>201</v>
      </c>
      <c r="B207" s="208"/>
      <c r="C207" s="233" t="s">
        <v>90</v>
      </c>
      <c r="D207" s="208"/>
      <c r="E207" s="237"/>
      <c r="F207" s="207" t="s">
        <v>60</v>
      </c>
      <c r="G207" s="207">
        <v>1</v>
      </c>
      <c r="H207" s="235">
        <v>41305</v>
      </c>
      <c r="I207" s="229"/>
      <c r="J207" s="238">
        <v>9000</v>
      </c>
      <c r="K207" s="288">
        <v>1800</v>
      </c>
      <c r="L207" s="289">
        <v>6000</v>
      </c>
      <c r="M207" s="286">
        <v>0.6</v>
      </c>
      <c r="N207" s="238">
        <f t="shared" si="7"/>
        <v>3600</v>
      </c>
      <c r="O207" s="287">
        <f t="shared" si="6"/>
        <v>1</v>
      </c>
      <c r="P207" s="261"/>
      <c r="Q207" s="261"/>
    </row>
    <row r="208" s="195" customFormat="1" ht="17.25" customHeight="1" spans="1:17">
      <c r="A208" s="207">
        <v>202</v>
      </c>
      <c r="B208" s="208"/>
      <c r="C208" s="233" t="s">
        <v>91</v>
      </c>
      <c r="D208" s="208"/>
      <c r="E208" s="116"/>
      <c r="F208" s="207" t="s">
        <v>60</v>
      </c>
      <c r="G208" s="207">
        <v>1</v>
      </c>
      <c r="H208" s="235">
        <v>41305</v>
      </c>
      <c r="I208" s="229"/>
      <c r="J208" s="238">
        <v>1450</v>
      </c>
      <c r="K208" s="288">
        <v>290</v>
      </c>
      <c r="L208" s="289">
        <v>1000</v>
      </c>
      <c r="M208" s="286">
        <v>0.6</v>
      </c>
      <c r="N208" s="238">
        <f t="shared" si="7"/>
        <v>600</v>
      </c>
      <c r="O208" s="287">
        <f t="shared" si="6"/>
        <v>1.069</v>
      </c>
      <c r="P208" s="261"/>
      <c r="Q208" s="261"/>
    </row>
    <row r="209" s="195" customFormat="1" ht="17.25" customHeight="1" spans="1:17">
      <c r="A209" s="207">
        <v>203</v>
      </c>
      <c r="B209" s="208"/>
      <c r="C209" s="233" t="s">
        <v>93</v>
      </c>
      <c r="D209" s="208" t="s">
        <v>94</v>
      </c>
      <c r="E209" s="116"/>
      <c r="F209" s="207" t="s">
        <v>60</v>
      </c>
      <c r="G209" s="207">
        <v>1</v>
      </c>
      <c r="H209" s="235">
        <v>41305</v>
      </c>
      <c r="I209" s="229"/>
      <c r="J209" s="238">
        <v>5800</v>
      </c>
      <c r="K209" s="288">
        <v>1160</v>
      </c>
      <c r="L209" s="289">
        <v>3600</v>
      </c>
      <c r="M209" s="286">
        <v>0.6</v>
      </c>
      <c r="N209" s="238">
        <f t="shared" si="7"/>
        <v>2160</v>
      </c>
      <c r="O209" s="287">
        <f t="shared" si="6"/>
        <v>0.862</v>
      </c>
      <c r="P209" s="261"/>
      <c r="Q209" s="261"/>
    </row>
    <row r="210" s="195" customFormat="1" ht="17.25" customHeight="1" spans="1:17">
      <c r="A210" s="207">
        <v>204</v>
      </c>
      <c r="B210" s="208"/>
      <c r="C210" s="233" t="s">
        <v>93</v>
      </c>
      <c r="D210" s="208"/>
      <c r="E210" s="116"/>
      <c r="F210" s="207" t="s">
        <v>60</v>
      </c>
      <c r="G210" s="207">
        <v>3</v>
      </c>
      <c r="H210" s="235">
        <v>41305</v>
      </c>
      <c r="I210" s="229"/>
      <c r="J210" s="238">
        <v>6300</v>
      </c>
      <c r="K210" s="288">
        <v>1260</v>
      </c>
      <c r="L210" s="289">
        <v>6900</v>
      </c>
      <c r="M210" s="286">
        <v>0.6</v>
      </c>
      <c r="N210" s="238">
        <f t="shared" si="7"/>
        <v>4140</v>
      </c>
      <c r="O210" s="287">
        <f t="shared" si="6"/>
        <v>2.286</v>
      </c>
      <c r="P210" s="261"/>
      <c r="Q210" s="261"/>
    </row>
    <row r="211" s="195" customFormat="1" ht="17.25" customHeight="1" spans="1:17">
      <c r="A211" s="207">
        <v>205</v>
      </c>
      <c r="B211" s="208"/>
      <c r="C211" s="233" t="s">
        <v>95</v>
      </c>
      <c r="D211" s="208"/>
      <c r="E211" s="238"/>
      <c r="F211" s="207" t="s">
        <v>60</v>
      </c>
      <c r="G211" s="207">
        <v>1</v>
      </c>
      <c r="H211" s="235">
        <v>41305</v>
      </c>
      <c r="I211" s="229"/>
      <c r="J211" s="238"/>
      <c r="K211" s="288">
        <v>0</v>
      </c>
      <c r="L211" s="289">
        <v>2300</v>
      </c>
      <c r="M211" s="286">
        <v>0.6</v>
      </c>
      <c r="N211" s="238">
        <f t="shared" si="7"/>
        <v>1380</v>
      </c>
      <c r="O211" s="287">
        <f t="shared" si="6"/>
        <v>0</v>
      </c>
      <c r="P211" s="261"/>
      <c r="Q211" s="261"/>
    </row>
    <row r="212" s="195" customFormat="1" ht="17.25" customHeight="1" spans="1:17">
      <c r="A212" s="207">
        <v>206</v>
      </c>
      <c r="B212" s="208"/>
      <c r="C212" s="233" t="s">
        <v>97</v>
      </c>
      <c r="D212" s="208"/>
      <c r="E212" s="116"/>
      <c r="F212" s="207" t="s">
        <v>60</v>
      </c>
      <c r="G212" s="207">
        <v>1</v>
      </c>
      <c r="H212" s="235">
        <v>41305</v>
      </c>
      <c r="I212" s="229"/>
      <c r="J212" s="238">
        <v>6800</v>
      </c>
      <c r="K212" s="288">
        <v>1360</v>
      </c>
      <c r="L212" s="289">
        <v>4800</v>
      </c>
      <c r="M212" s="286">
        <v>0.6</v>
      </c>
      <c r="N212" s="238">
        <f t="shared" si="7"/>
        <v>2880</v>
      </c>
      <c r="O212" s="287">
        <f t="shared" si="6"/>
        <v>1.118</v>
      </c>
      <c r="P212" s="261"/>
      <c r="Q212" s="261"/>
    </row>
    <row r="213" s="195" customFormat="1" ht="17.25" customHeight="1" spans="1:17">
      <c r="A213" s="207">
        <v>207</v>
      </c>
      <c r="B213" s="208"/>
      <c r="C213" s="233" t="s">
        <v>98</v>
      </c>
      <c r="D213" s="208"/>
      <c r="E213" s="116"/>
      <c r="F213" s="207" t="s">
        <v>60</v>
      </c>
      <c r="G213" s="207">
        <v>2</v>
      </c>
      <c r="H213" s="235">
        <v>41305</v>
      </c>
      <c r="I213" s="229"/>
      <c r="J213" s="238">
        <v>5760</v>
      </c>
      <c r="K213" s="288">
        <v>1152</v>
      </c>
      <c r="L213" s="289">
        <v>5000</v>
      </c>
      <c r="M213" s="286">
        <v>0.6</v>
      </c>
      <c r="N213" s="238">
        <f t="shared" si="7"/>
        <v>3000</v>
      </c>
      <c r="O213" s="287">
        <f t="shared" si="6"/>
        <v>1.604</v>
      </c>
      <c r="P213" s="261"/>
      <c r="Q213" s="261"/>
    </row>
    <row r="214" s="195" customFormat="1" ht="17.25" customHeight="1" spans="1:17">
      <c r="A214" s="207">
        <v>208</v>
      </c>
      <c r="B214" s="208"/>
      <c r="C214" s="233" t="s">
        <v>102</v>
      </c>
      <c r="D214" s="208"/>
      <c r="E214" s="116"/>
      <c r="F214" s="207" t="s">
        <v>60</v>
      </c>
      <c r="G214" s="207">
        <v>1</v>
      </c>
      <c r="H214" s="235">
        <v>41305</v>
      </c>
      <c r="I214" s="229"/>
      <c r="J214" s="238">
        <v>2400</v>
      </c>
      <c r="K214" s="288">
        <v>480</v>
      </c>
      <c r="L214" s="289"/>
      <c r="M214" s="286">
        <v>0.6</v>
      </c>
      <c r="N214" s="238">
        <f t="shared" si="7"/>
        <v>0</v>
      </c>
      <c r="O214" s="287">
        <f t="shared" si="6"/>
        <v>-1</v>
      </c>
      <c r="P214" s="261"/>
      <c r="Q214" s="261"/>
    </row>
    <row r="215" s="195" customFormat="1" ht="17.25" customHeight="1" spans="1:17">
      <c r="A215" s="207">
        <v>209</v>
      </c>
      <c r="B215" s="208"/>
      <c r="C215" s="233" t="s">
        <v>68</v>
      </c>
      <c r="D215" s="208" t="s">
        <v>104</v>
      </c>
      <c r="E215" s="238"/>
      <c r="F215" s="207" t="s">
        <v>60</v>
      </c>
      <c r="G215" s="207">
        <v>2</v>
      </c>
      <c r="H215" s="235">
        <v>41305</v>
      </c>
      <c r="I215" s="229"/>
      <c r="J215" s="238"/>
      <c r="K215" s="288">
        <v>0</v>
      </c>
      <c r="L215" s="289">
        <v>8000</v>
      </c>
      <c r="M215" s="286">
        <v>0.6</v>
      </c>
      <c r="N215" s="238">
        <f t="shared" si="7"/>
        <v>4800</v>
      </c>
      <c r="O215" s="287">
        <f t="shared" si="6"/>
        <v>0</v>
      </c>
      <c r="P215" s="261"/>
      <c r="Q215" s="261"/>
    </row>
    <row r="216" s="195" customFormat="1" ht="17.25" customHeight="1" spans="1:17">
      <c r="A216" s="207">
        <v>210</v>
      </c>
      <c r="B216" s="208"/>
      <c r="C216" s="233" t="s">
        <v>68</v>
      </c>
      <c r="D216" s="208" t="s">
        <v>105</v>
      </c>
      <c r="E216" s="238"/>
      <c r="F216" s="207" t="s">
        <v>60</v>
      </c>
      <c r="G216" s="207">
        <v>1</v>
      </c>
      <c r="H216" s="235">
        <v>41305</v>
      </c>
      <c r="I216" s="229"/>
      <c r="J216" s="238"/>
      <c r="K216" s="288">
        <v>0</v>
      </c>
      <c r="L216" s="289">
        <v>3400</v>
      </c>
      <c r="M216" s="286">
        <v>0.6</v>
      </c>
      <c r="N216" s="238">
        <f t="shared" si="7"/>
        <v>2040</v>
      </c>
      <c r="O216" s="287">
        <f t="shared" si="6"/>
        <v>0</v>
      </c>
      <c r="P216" s="261"/>
      <c r="Q216" s="261"/>
    </row>
    <row r="217" s="195" customFormat="1" ht="17.25" customHeight="1" spans="1:17">
      <c r="A217" s="207">
        <v>211</v>
      </c>
      <c r="B217" s="208"/>
      <c r="C217" s="233" t="s">
        <v>71</v>
      </c>
      <c r="D217" s="208" t="s">
        <v>106</v>
      </c>
      <c r="E217" s="238"/>
      <c r="F217" s="207" t="s">
        <v>60</v>
      </c>
      <c r="G217" s="207">
        <v>16</v>
      </c>
      <c r="H217" s="235">
        <v>41305</v>
      </c>
      <c r="I217" s="229"/>
      <c r="J217" s="238"/>
      <c r="K217" s="288">
        <v>0</v>
      </c>
      <c r="L217" s="289">
        <v>30400</v>
      </c>
      <c r="M217" s="286">
        <v>0.6</v>
      </c>
      <c r="N217" s="238">
        <f t="shared" si="7"/>
        <v>18240</v>
      </c>
      <c r="O217" s="287">
        <f t="shared" si="6"/>
        <v>0</v>
      </c>
      <c r="P217" s="261"/>
      <c r="Q217" s="261"/>
    </row>
    <row r="218" s="195" customFormat="1" ht="17.25" customHeight="1" spans="1:17">
      <c r="A218" s="207">
        <v>212</v>
      </c>
      <c r="B218" s="208"/>
      <c r="C218" s="233" t="s">
        <v>71</v>
      </c>
      <c r="D218" s="208">
        <v>50</v>
      </c>
      <c r="E218" s="238"/>
      <c r="F218" s="207" t="s">
        <v>60</v>
      </c>
      <c r="G218" s="207">
        <v>6</v>
      </c>
      <c r="H218" s="235">
        <v>41305</v>
      </c>
      <c r="I218" s="229"/>
      <c r="J218" s="238"/>
      <c r="K218" s="288">
        <v>0</v>
      </c>
      <c r="L218" s="289">
        <v>13560</v>
      </c>
      <c r="M218" s="286">
        <v>0.6</v>
      </c>
      <c r="N218" s="238">
        <f t="shared" si="7"/>
        <v>8136</v>
      </c>
      <c r="O218" s="287">
        <f t="shared" si="6"/>
        <v>0</v>
      </c>
      <c r="P218" s="261"/>
      <c r="Q218" s="261"/>
    </row>
    <row r="219" s="195" customFormat="1" ht="17.25" customHeight="1" spans="1:17">
      <c r="A219" s="207">
        <v>213</v>
      </c>
      <c r="B219" s="208"/>
      <c r="C219" s="233" t="s">
        <v>64</v>
      </c>
      <c r="D219" s="208" t="s">
        <v>108</v>
      </c>
      <c r="E219" s="237"/>
      <c r="F219" s="207" t="s">
        <v>60</v>
      </c>
      <c r="G219" s="207">
        <v>2</v>
      </c>
      <c r="H219" s="235">
        <v>41305</v>
      </c>
      <c r="I219" s="229"/>
      <c r="J219" s="238">
        <v>12400</v>
      </c>
      <c r="K219" s="288">
        <v>2480</v>
      </c>
      <c r="L219" s="289">
        <v>18880</v>
      </c>
      <c r="M219" s="286">
        <v>0.6</v>
      </c>
      <c r="N219" s="238">
        <f t="shared" si="7"/>
        <v>11328</v>
      </c>
      <c r="O219" s="287">
        <f t="shared" si="6"/>
        <v>3.568</v>
      </c>
      <c r="P219" s="261"/>
      <c r="Q219" s="261"/>
    </row>
    <row r="220" s="195" customFormat="1" ht="17.25" customHeight="1" spans="1:17">
      <c r="A220" s="207">
        <v>214</v>
      </c>
      <c r="B220" s="208"/>
      <c r="C220" s="233" t="s">
        <v>64</v>
      </c>
      <c r="D220" s="208" t="s">
        <v>65</v>
      </c>
      <c r="E220" s="237"/>
      <c r="F220" s="207" t="s">
        <v>60</v>
      </c>
      <c r="G220" s="207">
        <v>4</v>
      </c>
      <c r="H220" s="235">
        <v>41305</v>
      </c>
      <c r="I220" s="229"/>
      <c r="J220" s="238">
        <v>11520</v>
      </c>
      <c r="K220" s="288">
        <v>2304</v>
      </c>
      <c r="L220" s="289">
        <v>19996</v>
      </c>
      <c r="M220" s="286">
        <v>0.6</v>
      </c>
      <c r="N220" s="238">
        <f t="shared" si="7"/>
        <v>11997.6</v>
      </c>
      <c r="O220" s="287">
        <f t="shared" si="6"/>
        <v>4.207</v>
      </c>
      <c r="P220" s="261"/>
      <c r="Q220" s="261"/>
    </row>
    <row r="221" s="195" customFormat="1" ht="17.25" customHeight="1" spans="1:17">
      <c r="A221" s="207">
        <v>215</v>
      </c>
      <c r="B221" s="208"/>
      <c r="C221" s="233" t="s">
        <v>64</v>
      </c>
      <c r="D221" s="208" t="s">
        <v>89</v>
      </c>
      <c r="E221" s="238"/>
      <c r="F221" s="207" t="s">
        <v>60</v>
      </c>
      <c r="G221" s="207">
        <v>36</v>
      </c>
      <c r="H221" s="235">
        <v>41305</v>
      </c>
      <c r="I221" s="229"/>
      <c r="J221" s="238"/>
      <c r="K221" s="288">
        <v>0</v>
      </c>
      <c r="L221" s="289">
        <v>60840</v>
      </c>
      <c r="M221" s="286">
        <v>0.6</v>
      </c>
      <c r="N221" s="238">
        <f t="shared" si="7"/>
        <v>36504</v>
      </c>
      <c r="O221" s="287">
        <f t="shared" si="6"/>
        <v>0</v>
      </c>
      <c r="P221" s="261"/>
      <c r="Q221" s="261"/>
    </row>
    <row r="222" s="195" customFormat="1" ht="17.25" customHeight="1" spans="1:17">
      <c r="A222" s="207">
        <v>216</v>
      </c>
      <c r="B222" s="208"/>
      <c r="C222" s="233" t="s">
        <v>64</v>
      </c>
      <c r="D222" s="208" t="s">
        <v>63</v>
      </c>
      <c r="E222" s="238"/>
      <c r="F222" s="207" t="s">
        <v>60</v>
      </c>
      <c r="G222" s="207">
        <v>26</v>
      </c>
      <c r="H222" s="235">
        <v>41305</v>
      </c>
      <c r="I222" s="229"/>
      <c r="J222" s="238"/>
      <c r="K222" s="288">
        <v>0</v>
      </c>
      <c r="L222" s="289">
        <v>28600</v>
      </c>
      <c r="M222" s="286">
        <v>0.6</v>
      </c>
      <c r="N222" s="238">
        <f t="shared" si="7"/>
        <v>17160</v>
      </c>
      <c r="O222" s="287">
        <f t="shared" si="6"/>
        <v>0</v>
      </c>
      <c r="P222" s="261"/>
      <c r="Q222" s="261"/>
    </row>
    <row r="223" s="195" customFormat="1" ht="17.25" customHeight="1" spans="1:17">
      <c r="A223" s="207">
        <v>217</v>
      </c>
      <c r="B223" s="208"/>
      <c r="C223" s="233" t="s">
        <v>110</v>
      </c>
      <c r="D223" s="208"/>
      <c r="E223" s="116"/>
      <c r="F223" s="207" t="s">
        <v>60</v>
      </c>
      <c r="G223" s="207">
        <v>22</v>
      </c>
      <c r="H223" s="235">
        <v>41305</v>
      </c>
      <c r="I223" s="229"/>
      <c r="J223" s="238">
        <v>25740</v>
      </c>
      <c r="K223" s="288">
        <v>5148</v>
      </c>
      <c r="L223" s="289">
        <v>34650</v>
      </c>
      <c r="M223" s="286">
        <v>0.6</v>
      </c>
      <c r="N223" s="238">
        <f t="shared" si="7"/>
        <v>20790</v>
      </c>
      <c r="O223" s="287">
        <f t="shared" si="6"/>
        <v>3.038</v>
      </c>
      <c r="P223" s="261"/>
      <c r="Q223" s="261"/>
    </row>
    <row r="224" s="195" customFormat="1" ht="17.25" customHeight="1" spans="1:17">
      <c r="A224" s="207">
        <v>218</v>
      </c>
      <c r="B224" s="208"/>
      <c r="C224" s="233" t="s">
        <v>111</v>
      </c>
      <c r="D224" s="208"/>
      <c r="E224" s="116"/>
      <c r="F224" s="207" t="s">
        <v>60</v>
      </c>
      <c r="G224" s="207">
        <v>2</v>
      </c>
      <c r="H224" s="235">
        <v>41305</v>
      </c>
      <c r="I224" s="229"/>
      <c r="J224" s="238">
        <v>4000</v>
      </c>
      <c r="K224" s="288">
        <v>800</v>
      </c>
      <c r="L224" s="289">
        <v>4400</v>
      </c>
      <c r="M224" s="286">
        <v>0.6</v>
      </c>
      <c r="N224" s="238">
        <f t="shared" si="7"/>
        <v>2640</v>
      </c>
      <c r="O224" s="287">
        <f t="shared" si="6"/>
        <v>2.3</v>
      </c>
      <c r="P224" s="261"/>
      <c r="Q224" s="261"/>
    </row>
    <row r="225" s="195" customFormat="1" ht="17.25" customHeight="1" spans="1:17">
      <c r="A225" s="207">
        <v>219</v>
      </c>
      <c r="B225" s="208"/>
      <c r="C225" s="233" t="s">
        <v>67</v>
      </c>
      <c r="D225" s="208"/>
      <c r="E225" s="116"/>
      <c r="F225" s="207" t="s">
        <v>60</v>
      </c>
      <c r="G225" s="207">
        <v>2</v>
      </c>
      <c r="H225" s="235">
        <v>41305</v>
      </c>
      <c r="I225" s="229"/>
      <c r="J225" s="238">
        <v>6400</v>
      </c>
      <c r="K225" s="288">
        <v>1280</v>
      </c>
      <c r="L225" s="289">
        <v>4400</v>
      </c>
      <c r="M225" s="286">
        <v>0.6</v>
      </c>
      <c r="N225" s="238">
        <f t="shared" si="7"/>
        <v>2640</v>
      </c>
      <c r="O225" s="287">
        <f t="shared" si="6"/>
        <v>1.063</v>
      </c>
      <c r="P225" s="261"/>
      <c r="Q225" s="261"/>
    </row>
    <row r="226" s="195" customFormat="1" ht="17.25" customHeight="1" spans="1:17">
      <c r="A226" s="207">
        <v>220</v>
      </c>
      <c r="B226" s="208"/>
      <c r="C226" s="233" t="s">
        <v>112</v>
      </c>
      <c r="D226" s="208"/>
      <c r="E226" s="238"/>
      <c r="F226" s="207" t="s">
        <v>60</v>
      </c>
      <c r="G226" s="207">
        <v>4</v>
      </c>
      <c r="H226" s="235">
        <v>41305</v>
      </c>
      <c r="I226" s="229"/>
      <c r="J226" s="238"/>
      <c r="K226" s="288">
        <v>0</v>
      </c>
      <c r="L226" s="289">
        <v>4880</v>
      </c>
      <c r="M226" s="286">
        <v>0.6</v>
      </c>
      <c r="N226" s="238">
        <f t="shared" si="7"/>
        <v>2928</v>
      </c>
      <c r="O226" s="287">
        <f t="shared" si="6"/>
        <v>0</v>
      </c>
      <c r="P226" s="261"/>
      <c r="Q226" s="261"/>
    </row>
    <row r="227" s="195" customFormat="1" ht="17.25" customHeight="1" spans="1:17">
      <c r="A227" s="207">
        <v>221</v>
      </c>
      <c r="B227" s="208"/>
      <c r="C227" s="233" t="s">
        <v>114</v>
      </c>
      <c r="D227" s="208" t="s">
        <v>115</v>
      </c>
      <c r="E227" s="237"/>
      <c r="F227" s="207" t="s">
        <v>60</v>
      </c>
      <c r="G227" s="207">
        <v>1</v>
      </c>
      <c r="H227" s="235">
        <v>41305</v>
      </c>
      <c r="I227" s="229"/>
      <c r="J227" s="238">
        <v>3200</v>
      </c>
      <c r="K227" s="288">
        <v>640</v>
      </c>
      <c r="L227" s="289">
        <v>1500</v>
      </c>
      <c r="M227" s="286">
        <v>0.6</v>
      </c>
      <c r="N227" s="238">
        <f t="shared" si="7"/>
        <v>900</v>
      </c>
      <c r="O227" s="287">
        <f t="shared" si="6"/>
        <v>0.406</v>
      </c>
      <c r="P227" s="261"/>
      <c r="Q227" s="261"/>
    </row>
    <row r="228" s="195" customFormat="1" ht="17.25" customHeight="1" spans="1:17">
      <c r="A228" s="207">
        <v>222</v>
      </c>
      <c r="B228" s="208"/>
      <c r="C228" s="233" t="s">
        <v>116</v>
      </c>
      <c r="D228" s="208"/>
      <c r="E228" s="240"/>
      <c r="F228" s="207" t="s">
        <v>60</v>
      </c>
      <c r="G228" s="207">
        <v>2</v>
      </c>
      <c r="H228" s="235">
        <v>41305</v>
      </c>
      <c r="I228" s="229"/>
      <c r="J228" s="238">
        <v>24742</v>
      </c>
      <c r="K228" s="288">
        <v>4948.4</v>
      </c>
      <c r="L228" s="289">
        <v>15000</v>
      </c>
      <c r="M228" s="286">
        <v>0.6</v>
      </c>
      <c r="N228" s="238">
        <f t="shared" si="7"/>
        <v>9000</v>
      </c>
      <c r="O228" s="287">
        <f t="shared" si="6"/>
        <v>0.819</v>
      </c>
      <c r="P228" s="261"/>
      <c r="Q228" s="261"/>
    </row>
    <row r="229" s="195" customFormat="1" ht="17.25" customHeight="1" spans="1:17">
      <c r="A229" s="207">
        <v>223</v>
      </c>
      <c r="B229" s="208"/>
      <c r="C229" s="243" t="s">
        <v>117</v>
      </c>
      <c r="D229" s="213"/>
      <c r="E229" s="242"/>
      <c r="F229" s="207" t="s">
        <v>60</v>
      </c>
      <c r="G229" s="207">
        <v>2</v>
      </c>
      <c r="H229" s="235">
        <v>41305</v>
      </c>
      <c r="I229" s="229"/>
      <c r="J229" s="238">
        <v>2640</v>
      </c>
      <c r="K229" s="288">
        <v>528</v>
      </c>
      <c r="L229" s="289">
        <v>2400</v>
      </c>
      <c r="M229" s="286">
        <v>0.6</v>
      </c>
      <c r="N229" s="238">
        <f t="shared" si="7"/>
        <v>1440</v>
      </c>
      <c r="O229" s="287">
        <f t="shared" si="6"/>
        <v>1.727</v>
      </c>
      <c r="P229" s="261"/>
      <c r="Q229" s="261"/>
    </row>
    <row r="230" s="195" customFormat="1" ht="17.25" customHeight="1" spans="1:17">
      <c r="A230" s="207">
        <v>224</v>
      </c>
      <c r="B230" s="208"/>
      <c r="C230" s="233" t="s">
        <v>118</v>
      </c>
      <c r="D230" s="208"/>
      <c r="E230" s="116"/>
      <c r="F230" s="207" t="s">
        <v>60</v>
      </c>
      <c r="G230" s="207">
        <v>7</v>
      </c>
      <c r="H230" s="235">
        <v>41305</v>
      </c>
      <c r="I230" s="229"/>
      <c r="J230" s="238">
        <v>40600</v>
      </c>
      <c r="K230" s="288">
        <v>8120</v>
      </c>
      <c r="L230" s="289">
        <v>22400</v>
      </c>
      <c r="M230" s="286">
        <v>0.6</v>
      </c>
      <c r="N230" s="238">
        <f t="shared" si="7"/>
        <v>13440</v>
      </c>
      <c r="O230" s="287">
        <f t="shared" si="6"/>
        <v>0.655</v>
      </c>
      <c r="P230" s="261"/>
      <c r="Q230" s="261"/>
    </row>
    <row r="231" s="195" customFormat="1" ht="17.25" customHeight="1" spans="1:17">
      <c r="A231" s="207">
        <v>225</v>
      </c>
      <c r="B231" s="208"/>
      <c r="C231" s="233" t="s">
        <v>120</v>
      </c>
      <c r="D231" s="208"/>
      <c r="E231" s="116"/>
      <c r="F231" s="207" t="s">
        <v>60</v>
      </c>
      <c r="G231" s="207">
        <v>1</v>
      </c>
      <c r="H231" s="235">
        <v>41305</v>
      </c>
      <c r="I231" s="229"/>
      <c r="J231" s="238">
        <v>5800</v>
      </c>
      <c r="K231" s="288">
        <v>1160</v>
      </c>
      <c r="L231" s="289">
        <v>4200</v>
      </c>
      <c r="M231" s="286">
        <v>0.6</v>
      </c>
      <c r="N231" s="238">
        <f t="shared" si="7"/>
        <v>2520</v>
      </c>
      <c r="O231" s="287">
        <f t="shared" si="6"/>
        <v>1.172</v>
      </c>
      <c r="P231" s="261"/>
      <c r="Q231" s="261"/>
    </row>
    <row r="232" s="195" customFormat="1" ht="17.25" customHeight="1" spans="1:17">
      <c r="A232" s="207">
        <v>226</v>
      </c>
      <c r="B232" s="208"/>
      <c r="C232" s="233" t="s">
        <v>121</v>
      </c>
      <c r="D232" s="208"/>
      <c r="E232" s="238"/>
      <c r="F232" s="207" t="s">
        <v>60</v>
      </c>
      <c r="G232" s="207">
        <v>8</v>
      </c>
      <c r="H232" s="235">
        <v>41305</v>
      </c>
      <c r="I232" s="229"/>
      <c r="J232" s="238"/>
      <c r="K232" s="288">
        <v>0</v>
      </c>
      <c r="L232" s="289">
        <v>13504</v>
      </c>
      <c r="M232" s="286">
        <v>0.6</v>
      </c>
      <c r="N232" s="238">
        <f t="shared" si="7"/>
        <v>8102.4</v>
      </c>
      <c r="O232" s="287">
        <f t="shared" si="6"/>
        <v>0</v>
      </c>
      <c r="P232" s="261"/>
      <c r="Q232" s="261"/>
    </row>
    <row r="233" s="195" customFormat="1" ht="17.25" customHeight="1" spans="1:17">
      <c r="A233" s="207">
        <v>228</v>
      </c>
      <c r="B233" s="208"/>
      <c r="C233" s="233" t="s">
        <v>74</v>
      </c>
      <c r="D233" s="208"/>
      <c r="E233" s="237"/>
      <c r="F233" s="207" t="s">
        <v>60</v>
      </c>
      <c r="G233" s="207">
        <v>6</v>
      </c>
      <c r="H233" s="235">
        <v>41305</v>
      </c>
      <c r="I233" s="229"/>
      <c r="J233" s="238"/>
      <c r="K233" s="288">
        <v>0</v>
      </c>
      <c r="L233" s="289">
        <v>13800</v>
      </c>
      <c r="M233" s="286">
        <v>0.6</v>
      </c>
      <c r="N233" s="238">
        <f t="shared" si="7"/>
        <v>8280</v>
      </c>
      <c r="O233" s="287">
        <f t="shared" si="6"/>
        <v>0</v>
      </c>
      <c r="P233" s="261"/>
      <c r="Q233" s="261"/>
    </row>
    <row r="234" s="195" customFormat="1" ht="17.25" customHeight="1" spans="1:17">
      <c r="A234" s="207">
        <v>229</v>
      </c>
      <c r="B234" s="208"/>
      <c r="C234" s="233" t="s">
        <v>141</v>
      </c>
      <c r="D234" s="208" t="s">
        <v>143</v>
      </c>
      <c r="E234" s="237"/>
      <c r="F234" s="207" t="s">
        <v>60</v>
      </c>
      <c r="G234" s="207">
        <v>2</v>
      </c>
      <c r="H234" s="235">
        <v>41305</v>
      </c>
      <c r="I234" s="229"/>
      <c r="J234" s="238">
        <v>10400</v>
      </c>
      <c r="K234" s="288">
        <v>2080</v>
      </c>
      <c r="L234" s="289">
        <v>9000</v>
      </c>
      <c r="M234" s="286">
        <v>0.6</v>
      </c>
      <c r="N234" s="238">
        <f t="shared" si="7"/>
        <v>5400</v>
      </c>
      <c r="O234" s="287">
        <f t="shared" si="6"/>
        <v>1.596</v>
      </c>
      <c r="P234" s="261"/>
      <c r="Q234" s="261"/>
    </row>
    <row r="235" s="195" customFormat="1" ht="17.25" customHeight="1" spans="1:17">
      <c r="A235" s="207">
        <v>230</v>
      </c>
      <c r="B235" s="208"/>
      <c r="C235" s="233" t="s">
        <v>151</v>
      </c>
      <c r="D235" s="208"/>
      <c r="E235" s="241"/>
      <c r="F235" s="207" t="s">
        <v>60</v>
      </c>
      <c r="G235" s="207">
        <v>1</v>
      </c>
      <c r="H235" s="235">
        <v>41305</v>
      </c>
      <c r="I235" s="229"/>
      <c r="J235" s="238">
        <v>2800</v>
      </c>
      <c r="K235" s="288">
        <v>560</v>
      </c>
      <c r="L235" s="289">
        <v>1200</v>
      </c>
      <c r="M235" s="286">
        <v>0.6</v>
      </c>
      <c r="N235" s="238">
        <f t="shared" si="7"/>
        <v>720</v>
      </c>
      <c r="O235" s="287">
        <f t="shared" si="6"/>
        <v>0.286</v>
      </c>
      <c r="P235" s="261"/>
      <c r="Q235" s="261"/>
    </row>
    <row r="236" s="195" customFormat="1" ht="17.25" customHeight="1" spans="1:17">
      <c r="A236" s="207">
        <v>231</v>
      </c>
      <c r="B236" s="208"/>
      <c r="C236" s="233" t="s">
        <v>152</v>
      </c>
      <c r="D236" s="208"/>
      <c r="E236" s="237"/>
      <c r="F236" s="207" t="s">
        <v>60</v>
      </c>
      <c r="G236" s="207">
        <v>1</v>
      </c>
      <c r="H236" s="235">
        <v>41305</v>
      </c>
      <c r="I236" s="229"/>
      <c r="J236" s="238">
        <v>9420</v>
      </c>
      <c r="K236" s="288">
        <v>1884</v>
      </c>
      <c r="L236" s="289">
        <v>5300</v>
      </c>
      <c r="M236" s="286">
        <v>0.6</v>
      </c>
      <c r="N236" s="238">
        <f t="shared" si="7"/>
        <v>3180</v>
      </c>
      <c r="O236" s="287">
        <f t="shared" si="6"/>
        <v>0.688</v>
      </c>
      <c r="P236" s="261"/>
      <c r="Q236" s="261"/>
    </row>
    <row r="237" s="195" customFormat="1" ht="17.25" customHeight="1" spans="1:17">
      <c r="A237" s="207">
        <v>232</v>
      </c>
      <c r="B237" s="208"/>
      <c r="C237" s="254" t="s">
        <v>168</v>
      </c>
      <c r="D237" s="208"/>
      <c r="E237" s="237"/>
      <c r="F237" s="207"/>
      <c r="G237" s="207"/>
      <c r="H237" s="235"/>
      <c r="I237" s="229"/>
      <c r="J237" s="238">
        <v>0</v>
      </c>
      <c r="K237" s="288">
        <v>0</v>
      </c>
      <c r="L237" s="289"/>
      <c r="M237" s="286"/>
      <c r="N237" s="238">
        <f t="shared" si="7"/>
        <v>0</v>
      </c>
      <c r="O237" s="287">
        <f t="shared" si="6"/>
        <v>0</v>
      </c>
      <c r="P237" s="261"/>
      <c r="Q237" s="261"/>
    </row>
    <row r="238" s="195" customFormat="1" ht="17.25" customHeight="1" spans="1:17">
      <c r="A238" s="207">
        <v>233</v>
      </c>
      <c r="B238" s="208"/>
      <c r="C238" s="233" t="s">
        <v>80</v>
      </c>
      <c r="D238" s="208"/>
      <c r="E238" s="237"/>
      <c r="F238" s="207" t="s">
        <v>60</v>
      </c>
      <c r="G238" s="207">
        <v>15</v>
      </c>
      <c r="H238" s="235">
        <v>41608</v>
      </c>
      <c r="I238" s="229"/>
      <c r="J238" s="238">
        <v>31800</v>
      </c>
      <c r="K238" s="288">
        <v>6360</v>
      </c>
      <c r="L238" s="289">
        <v>32100</v>
      </c>
      <c r="M238" s="286">
        <v>0.6</v>
      </c>
      <c r="N238" s="238">
        <f t="shared" si="7"/>
        <v>19260</v>
      </c>
      <c r="O238" s="287">
        <f t="shared" si="6"/>
        <v>2.028</v>
      </c>
      <c r="P238" s="261"/>
      <c r="Q238" s="261"/>
    </row>
    <row r="239" s="195" customFormat="1" ht="17.25" customHeight="1" spans="1:17">
      <c r="A239" s="207">
        <v>234</v>
      </c>
      <c r="B239" s="208"/>
      <c r="C239" s="233" t="s">
        <v>61</v>
      </c>
      <c r="D239" s="239" t="s">
        <v>89</v>
      </c>
      <c r="E239" s="116"/>
      <c r="F239" s="207" t="s">
        <v>60</v>
      </c>
      <c r="G239" s="207">
        <v>1</v>
      </c>
      <c r="H239" s="235">
        <v>41608</v>
      </c>
      <c r="I239" s="229"/>
      <c r="J239" s="238">
        <v>5800</v>
      </c>
      <c r="K239" s="288">
        <v>1160</v>
      </c>
      <c r="L239" s="289">
        <v>5800</v>
      </c>
      <c r="M239" s="286">
        <v>0.6</v>
      </c>
      <c r="N239" s="238">
        <f t="shared" si="7"/>
        <v>3480</v>
      </c>
      <c r="O239" s="287">
        <f t="shared" si="6"/>
        <v>2</v>
      </c>
      <c r="P239" s="261"/>
      <c r="Q239" s="261"/>
    </row>
    <row r="240" s="195" customFormat="1" ht="17.25" customHeight="1" spans="1:17">
      <c r="A240" s="207">
        <v>235</v>
      </c>
      <c r="B240" s="208"/>
      <c r="C240" s="233" t="s">
        <v>90</v>
      </c>
      <c r="D240" s="208"/>
      <c r="E240" s="237"/>
      <c r="F240" s="207" t="s">
        <v>60</v>
      </c>
      <c r="G240" s="207">
        <v>1</v>
      </c>
      <c r="H240" s="235">
        <v>41608</v>
      </c>
      <c r="I240" s="229"/>
      <c r="J240" s="238">
        <v>9000</v>
      </c>
      <c r="K240" s="288">
        <v>1800</v>
      </c>
      <c r="L240" s="289">
        <v>6000</v>
      </c>
      <c r="M240" s="286">
        <v>0.6</v>
      </c>
      <c r="N240" s="238">
        <f t="shared" si="7"/>
        <v>3600</v>
      </c>
      <c r="O240" s="287">
        <f t="shared" si="6"/>
        <v>1</v>
      </c>
      <c r="P240" s="261"/>
      <c r="Q240" s="261"/>
    </row>
    <row r="241" s="195" customFormat="1" ht="17.25" customHeight="1" spans="1:17">
      <c r="A241" s="207">
        <v>236</v>
      </c>
      <c r="B241" s="208"/>
      <c r="C241" s="233" t="s">
        <v>91</v>
      </c>
      <c r="D241" s="208"/>
      <c r="E241" s="116"/>
      <c r="F241" s="207" t="s">
        <v>60</v>
      </c>
      <c r="G241" s="207">
        <v>2</v>
      </c>
      <c r="H241" s="235">
        <v>41608</v>
      </c>
      <c r="I241" s="229"/>
      <c r="J241" s="238">
        <v>2900</v>
      </c>
      <c r="K241" s="288">
        <v>580</v>
      </c>
      <c r="L241" s="289">
        <v>2000</v>
      </c>
      <c r="M241" s="286">
        <v>0.6</v>
      </c>
      <c r="N241" s="238">
        <f t="shared" si="7"/>
        <v>1200</v>
      </c>
      <c r="O241" s="287">
        <f t="shared" si="6"/>
        <v>1.069</v>
      </c>
      <c r="P241" s="261"/>
      <c r="Q241" s="261"/>
    </row>
    <row r="242" s="195" customFormat="1" ht="17.25" customHeight="1" spans="1:17">
      <c r="A242" s="207">
        <v>237</v>
      </c>
      <c r="B242" s="208"/>
      <c r="C242" s="233" t="s">
        <v>93</v>
      </c>
      <c r="D242" s="208"/>
      <c r="E242" s="116"/>
      <c r="F242" s="207" t="s">
        <v>60</v>
      </c>
      <c r="G242" s="207">
        <v>1</v>
      </c>
      <c r="H242" s="235">
        <v>41608</v>
      </c>
      <c r="I242" s="229"/>
      <c r="J242" s="238">
        <v>2100</v>
      </c>
      <c r="K242" s="288">
        <v>420</v>
      </c>
      <c r="L242" s="289">
        <v>2300</v>
      </c>
      <c r="M242" s="286">
        <v>0.6</v>
      </c>
      <c r="N242" s="238">
        <f t="shared" si="7"/>
        <v>1380</v>
      </c>
      <c r="O242" s="287">
        <f t="shared" si="6"/>
        <v>2.286</v>
      </c>
      <c r="P242" s="261"/>
      <c r="Q242" s="261"/>
    </row>
    <row r="243" s="195" customFormat="1" ht="17.25" customHeight="1" spans="1:17">
      <c r="A243" s="207">
        <v>238</v>
      </c>
      <c r="B243" s="208"/>
      <c r="C243" s="233" t="s">
        <v>98</v>
      </c>
      <c r="D243" s="208"/>
      <c r="E243" s="116"/>
      <c r="F243" s="207" t="s">
        <v>60</v>
      </c>
      <c r="G243" s="207">
        <v>1</v>
      </c>
      <c r="H243" s="235">
        <v>41608</v>
      </c>
      <c r="I243" s="229"/>
      <c r="J243" s="238">
        <v>2880</v>
      </c>
      <c r="K243" s="288">
        <v>576</v>
      </c>
      <c r="L243" s="289">
        <v>2500</v>
      </c>
      <c r="M243" s="286">
        <v>0.6</v>
      </c>
      <c r="N243" s="238">
        <f t="shared" si="7"/>
        <v>1500</v>
      </c>
      <c r="O243" s="287">
        <f t="shared" si="6"/>
        <v>1.604</v>
      </c>
      <c r="P243" s="261"/>
      <c r="Q243" s="261"/>
    </row>
    <row r="244" s="195" customFormat="1" ht="17.25" customHeight="1" spans="1:17">
      <c r="A244" s="207">
        <v>239</v>
      </c>
      <c r="B244" s="208"/>
      <c r="C244" s="233" t="s">
        <v>68</v>
      </c>
      <c r="D244" s="208" t="s">
        <v>169</v>
      </c>
      <c r="E244" s="238"/>
      <c r="F244" s="207" t="s">
        <v>60</v>
      </c>
      <c r="G244" s="207">
        <v>1</v>
      </c>
      <c r="H244" s="235">
        <v>41608</v>
      </c>
      <c r="I244" s="229"/>
      <c r="J244" s="238"/>
      <c r="K244" s="288">
        <v>0</v>
      </c>
      <c r="L244" s="289">
        <v>9200</v>
      </c>
      <c r="M244" s="286">
        <v>0.6</v>
      </c>
      <c r="N244" s="238">
        <f t="shared" si="7"/>
        <v>5520</v>
      </c>
      <c r="O244" s="287">
        <f t="shared" si="6"/>
        <v>0</v>
      </c>
      <c r="P244" s="261"/>
      <c r="Q244" s="261"/>
    </row>
    <row r="245" s="195" customFormat="1" ht="17.25" customHeight="1" spans="1:17">
      <c r="A245" s="207">
        <v>240</v>
      </c>
      <c r="B245" s="208"/>
      <c r="C245" s="233" t="s">
        <v>71</v>
      </c>
      <c r="D245" s="208" t="s">
        <v>106</v>
      </c>
      <c r="E245" s="238"/>
      <c r="F245" s="207" t="s">
        <v>60</v>
      </c>
      <c r="G245" s="207">
        <v>11</v>
      </c>
      <c r="H245" s="235">
        <v>41608</v>
      </c>
      <c r="I245" s="229"/>
      <c r="J245" s="238"/>
      <c r="K245" s="288">
        <v>0</v>
      </c>
      <c r="L245" s="289">
        <v>20900</v>
      </c>
      <c r="M245" s="286">
        <v>0.6</v>
      </c>
      <c r="N245" s="238">
        <f t="shared" si="7"/>
        <v>12540</v>
      </c>
      <c r="O245" s="287">
        <f t="shared" si="6"/>
        <v>0</v>
      </c>
      <c r="P245" s="261"/>
      <c r="Q245" s="261"/>
    </row>
    <row r="246" s="195" customFormat="1" ht="17.25" customHeight="1" spans="1:17">
      <c r="A246" s="207">
        <v>241</v>
      </c>
      <c r="B246" s="208"/>
      <c r="C246" s="233" t="s">
        <v>64</v>
      </c>
      <c r="D246" s="208" t="s">
        <v>65</v>
      </c>
      <c r="E246" s="237"/>
      <c r="F246" s="207" t="s">
        <v>60</v>
      </c>
      <c r="G246" s="207">
        <v>2</v>
      </c>
      <c r="H246" s="235">
        <v>41608</v>
      </c>
      <c r="I246" s="229"/>
      <c r="J246" s="238">
        <v>5760</v>
      </c>
      <c r="K246" s="288">
        <v>1152</v>
      </c>
      <c r="L246" s="289">
        <v>18880</v>
      </c>
      <c r="M246" s="286">
        <v>0.6</v>
      </c>
      <c r="N246" s="238">
        <f t="shared" si="7"/>
        <v>11328</v>
      </c>
      <c r="O246" s="287">
        <f t="shared" si="6"/>
        <v>8.833</v>
      </c>
      <c r="P246" s="261"/>
      <c r="Q246" s="261"/>
    </row>
    <row r="247" s="195" customFormat="1" ht="17.25" customHeight="1" spans="1:17">
      <c r="A247" s="207">
        <v>242</v>
      </c>
      <c r="B247" s="208"/>
      <c r="C247" s="233" t="s">
        <v>64</v>
      </c>
      <c r="D247" s="208" t="s">
        <v>89</v>
      </c>
      <c r="E247" s="238"/>
      <c r="F247" s="207" t="s">
        <v>60</v>
      </c>
      <c r="G247" s="207">
        <v>21</v>
      </c>
      <c r="H247" s="235">
        <v>41608</v>
      </c>
      <c r="I247" s="229"/>
      <c r="J247" s="238"/>
      <c r="K247" s="288">
        <v>0</v>
      </c>
      <c r="L247" s="289">
        <v>104979</v>
      </c>
      <c r="M247" s="286">
        <v>0.6</v>
      </c>
      <c r="N247" s="238">
        <f t="shared" si="7"/>
        <v>62987.4</v>
      </c>
      <c r="O247" s="287">
        <f t="shared" si="6"/>
        <v>0</v>
      </c>
      <c r="P247" s="261"/>
      <c r="Q247" s="261"/>
    </row>
    <row r="248" s="195" customFormat="1" ht="17.25" customHeight="1" spans="1:17">
      <c r="A248" s="207">
        <v>243</v>
      </c>
      <c r="B248" s="208"/>
      <c r="C248" s="233" t="s">
        <v>64</v>
      </c>
      <c r="D248" s="208" t="s">
        <v>63</v>
      </c>
      <c r="E248" s="238"/>
      <c r="F248" s="207" t="s">
        <v>60</v>
      </c>
      <c r="G248" s="207">
        <v>21</v>
      </c>
      <c r="H248" s="235">
        <v>41608</v>
      </c>
      <c r="I248" s="229"/>
      <c r="J248" s="238"/>
      <c r="K248" s="288">
        <v>0</v>
      </c>
      <c r="L248" s="289">
        <v>5850</v>
      </c>
      <c r="M248" s="286">
        <v>0.6</v>
      </c>
      <c r="N248" s="238">
        <f t="shared" si="7"/>
        <v>3510</v>
      </c>
      <c r="O248" s="287">
        <f t="shared" si="6"/>
        <v>0</v>
      </c>
      <c r="P248" s="261"/>
      <c r="Q248" s="261"/>
    </row>
    <row r="249" s="195" customFormat="1" ht="17.25" customHeight="1" spans="1:17">
      <c r="A249" s="207">
        <v>244</v>
      </c>
      <c r="B249" s="208"/>
      <c r="C249" s="233" t="s">
        <v>110</v>
      </c>
      <c r="D249" s="208"/>
      <c r="E249" s="116"/>
      <c r="F249" s="207" t="s">
        <v>60</v>
      </c>
      <c r="G249" s="207">
        <v>5</v>
      </c>
      <c r="H249" s="235">
        <v>41608</v>
      </c>
      <c r="I249" s="229"/>
      <c r="J249" s="238">
        <v>5850</v>
      </c>
      <c r="K249" s="288">
        <v>1170</v>
      </c>
      <c r="L249" s="289">
        <v>7875</v>
      </c>
      <c r="M249" s="286">
        <v>0.6</v>
      </c>
      <c r="N249" s="238">
        <f t="shared" si="7"/>
        <v>4725</v>
      </c>
      <c r="O249" s="287">
        <f t="shared" si="6"/>
        <v>3.038</v>
      </c>
      <c r="P249" s="261"/>
      <c r="Q249" s="261"/>
    </row>
    <row r="250" s="195" customFormat="1" ht="17.25" customHeight="1" spans="1:17">
      <c r="A250" s="207">
        <v>245</v>
      </c>
      <c r="B250" s="208"/>
      <c r="C250" s="233" t="s">
        <v>112</v>
      </c>
      <c r="D250" s="208"/>
      <c r="E250" s="238"/>
      <c r="F250" s="207" t="s">
        <v>60</v>
      </c>
      <c r="G250" s="207">
        <v>4</v>
      </c>
      <c r="H250" s="235">
        <v>41608</v>
      </c>
      <c r="I250" s="229"/>
      <c r="J250" s="238"/>
      <c r="K250" s="288">
        <v>0</v>
      </c>
      <c r="L250" s="289">
        <v>4880</v>
      </c>
      <c r="M250" s="286">
        <v>0.6</v>
      </c>
      <c r="N250" s="238">
        <f t="shared" si="7"/>
        <v>2928</v>
      </c>
      <c r="O250" s="287">
        <f t="shared" si="6"/>
        <v>0</v>
      </c>
      <c r="P250" s="261"/>
      <c r="Q250" s="261"/>
    </row>
    <row r="251" s="195" customFormat="1" ht="17.25" customHeight="1" spans="1:17">
      <c r="A251" s="207">
        <v>246</v>
      </c>
      <c r="B251" s="208"/>
      <c r="C251" s="233" t="s">
        <v>119</v>
      </c>
      <c r="D251" s="208"/>
      <c r="E251" s="116"/>
      <c r="F251" s="207" t="s">
        <v>60</v>
      </c>
      <c r="G251" s="207">
        <v>2</v>
      </c>
      <c r="H251" s="235">
        <v>41608</v>
      </c>
      <c r="I251" s="229"/>
      <c r="J251" s="238">
        <v>5600</v>
      </c>
      <c r="K251" s="288">
        <v>1120</v>
      </c>
      <c r="L251" s="289">
        <v>4200</v>
      </c>
      <c r="M251" s="286">
        <v>0.6</v>
      </c>
      <c r="N251" s="238">
        <f t="shared" si="7"/>
        <v>2520</v>
      </c>
      <c r="O251" s="287">
        <f t="shared" si="6"/>
        <v>1.25</v>
      </c>
      <c r="P251" s="261"/>
      <c r="Q251" s="261"/>
    </row>
    <row r="252" s="195" customFormat="1" ht="17.25" customHeight="1" spans="1:17">
      <c r="A252" s="207">
        <v>247</v>
      </c>
      <c r="B252" s="208"/>
      <c r="C252" s="233" t="s">
        <v>120</v>
      </c>
      <c r="D252" s="208"/>
      <c r="E252" s="116"/>
      <c r="F252" s="207" t="s">
        <v>60</v>
      </c>
      <c r="G252" s="207">
        <v>1</v>
      </c>
      <c r="H252" s="235">
        <v>41608</v>
      </c>
      <c r="I252" s="229"/>
      <c r="J252" s="238">
        <v>5800</v>
      </c>
      <c r="K252" s="288">
        <v>1160</v>
      </c>
      <c r="L252" s="289">
        <v>4200</v>
      </c>
      <c r="M252" s="286">
        <v>0.6</v>
      </c>
      <c r="N252" s="238">
        <f t="shared" si="7"/>
        <v>2520</v>
      </c>
      <c r="O252" s="287">
        <f t="shared" si="6"/>
        <v>1.172</v>
      </c>
      <c r="P252" s="261"/>
      <c r="Q252" s="261"/>
    </row>
    <row r="253" s="195" customFormat="1" ht="17.25" customHeight="1" spans="1:17">
      <c r="A253" s="207">
        <v>248</v>
      </c>
      <c r="B253" s="208"/>
      <c r="C253" s="233" t="s">
        <v>121</v>
      </c>
      <c r="D253" s="208"/>
      <c r="E253" s="238"/>
      <c r="F253" s="207" t="s">
        <v>60</v>
      </c>
      <c r="G253" s="207">
        <v>5</v>
      </c>
      <c r="H253" s="235">
        <v>41608</v>
      </c>
      <c r="I253" s="229"/>
      <c r="J253" s="238"/>
      <c r="K253" s="288">
        <v>0</v>
      </c>
      <c r="L253" s="289">
        <v>8440</v>
      </c>
      <c r="M253" s="286">
        <v>0.6</v>
      </c>
      <c r="N253" s="238">
        <f t="shared" si="7"/>
        <v>5064</v>
      </c>
      <c r="O253" s="287">
        <f t="shared" si="6"/>
        <v>0</v>
      </c>
      <c r="P253" s="261"/>
      <c r="Q253" s="261"/>
    </row>
    <row r="254" s="195" customFormat="1" ht="17.25" customHeight="1" spans="1:17">
      <c r="A254" s="207">
        <v>249</v>
      </c>
      <c r="B254" s="208"/>
      <c r="C254" s="233" t="s">
        <v>74</v>
      </c>
      <c r="D254" s="208"/>
      <c r="E254" s="237"/>
      <c r="F254" s="207" t="s">
        <v>60</v>
      </c>
      <c r="G254" s="207">
        <v>3</v>
      </c>
      <c r="H254" s="235">
        <v>41608</v>
      </c>
      <c r="I254" s="229"/>
      <c r="J254" s="238"/>
      <c r="K254" s="288">
        <v>0</v>
      </c>
      <c r="L254" s="289">
        <v>6900</v>
      </c>
      <c r="M254" s="286">
        <v>0.6</v>
      </c>
      <c r="N254" s="238">
        <f t="shared" si="7"/>
        <v>4140</v>
      </c>
      <c r="O254" s="287">
        <f t="shared" si="6"/>
        <v>0</v>
      </c>
      <c r="P254" s="261"/>
      <c r="Q254" s="261"/>
    </row>
    <row r="255" s="195" customFormat="1" ht="17.25" customHeight="1" spans="1:17">
      <c r="A255" s="207">
        <v>250</v>
      </c>
      <c r="B255" s="208"/>
      <c r="C255" s="233" t="s">
        <v>125</v>
      </c>
      <c r="D255" s="208"/>
      <c r="E255" s="238"/>
      <c r="F255" s="207" t="s">
        <v>60</v>
      </c>
      <c r="G255" s="207">
        <v>1</v>
      </c>
      <c r="H255" s="235">
        <v>41608</v>
      </c>
      <c r="I255" s="229"/>
      <c r="J255" s="238"/>
      <c r="K255" s="288">
        <v>0</v>
      </c>
      <c r="L255" s="238">
        <v>1300</v>
      </c>
      <c r="M255" s="286">
        <v>0.6</v>
      </c>
      <c r="N255" s="238">
        <f t="shared" si="7"/>
        <v>780</v>
      </c>
      <c r="O255" s="287">
        <f t="shared" si="6"/>
        <v>0</v>
      </c>
      <c r="P255" s="261"/>
      <c r="Q255" s="261"/>
    </row>
    <row r="256" s="195" customFormat="1" ht="17.25" customHeight="1" spans="1:17">
      <c r="A256" s="207">
        <v>251</v>
      </c>
      <c r="B256" s="208"/>
      <c r="C256" s="233" t="s">
        <v>141</v>
      </c>
      <c r="D256" s="208" t="s">
        <v>142</v>
      </c>
      <c r="E256" s="237"/>
      <c r="F256" s="207" t="s">
        <v>60</v>
      </c>
      <c r="G256" s="207">
        <v>1</v>
      </c>
      <c r="H256" s="235">
        <v>41608</v>
      </c>
      <c r="I256" s="229"/>
      <c r="J256" s="238">
        <v>7250</v>
      </c>
      <c r="K256" s="288">
        <v>1450</v>
      </c>
      <c r="L256" s="289">
        <v>4800</v>
      </c>
      <c r="M256" s="286">
        <v>0.6</v>
      </c>
      <c r="N256" s="238">
        <f t="shared" si="7"/>
        <v>2880</v>
      </c>
      <c r="O256" s="287">
        <f t="shared" si="6"/>
        <v>0.986</v>
      </c>
      <c r="P256" s="261"/>
      <c r="Q256" s="261"/>
    </row>
    <row r="257" s="195" customFormat="1" ht="17.25" customHeight="1" spans="1:17">
      <c r="A257" s="207">
        <v>252</v>
      </c>
      <c r="B257" s="208"/>
      <c r="C257" s="233" t="s">
        <v>141</v>
      </c>
      <c r="D257" s="208" t="s">
        <v>143</v>
      </c>
      <c r="E257" s="237"/>
      <c r="F257" s="207" t="s">
        <v>60</v>
      </c>
      <c r="G257" s="207">
        <v>1</v>
      </c>
      <c r="H257" s="235">
        <v>41608</v>
      </c>
      <c r="I257" s="229"/>
      <c r="J257" s="238">
        <v>5200</v>
      </c>
      <c r="K257" s="288">
        <v>1040</v>
      </c>
      <c r="L257" s="289">
        <v>4500</v>
      </c>
      <c r="M257" s="286">
        <v>0.6</v>
      </c>
      <c r="N257" s="238">
        <f t="shared" si="7"/>
        <v>2700</v>
      </c>
      <c r="O257" s="287">
        <f t="shared" si="6"/>
        <v>1.596</v>
      </c>
      <c r="P257" s="261"/>
      <c r="Q257" s="261"/>
    </row>
    <row r="258" s="195" customFormat="1" ht="17.25" customHeight="1" spans="1:17">
      <c r="A258" s="207">
        <v>253</v>
      </c>
      <c r="B258" s="208"/>
      <c r="C258" s="233" t="s">
        <v>141</v>
      </c>
      <c r="D258" s="208" t="s">
        <v>166</v>
      </c>
      <c r="E258" s="116"/>
      <c r="F258" s="207" t="s">
        <v>60</v>
      </c>
      <c r="G258" s="207">
        <v>1</v>
      </c>
      <c r="H258" s="235">
        <v>41608</v>
      </c>
      <c r="I258" s="229"/>
      <c r="J258" s="238">
        <v>2900</v>
      </c>
      <c r="K258" s="288">
        <v>580</v>
      </c>
      <c r="L258" s="289">
        <v>3000</v>
      </c>
      <c r="M258" s="286">
        <v>0.6</v>
      </c>
      <c r="N258" s="238">
        <f t="shared" si="7"/>
        <v>1800</v>
      </c>
      <c r="O258" s="287">
        <f t="shared" si="6"/>
        <v>2.103</v>
      </c>
      <c r="P258" s="261"/>
      <c r="Q258" s="261"/>
    </row>
    <row r="259" s="195" customFormat="1" ht="17.25" customHeight="1" spans="1:17">
      <c r="A259" s="207">
        <v>254</v>
      </c>
      <c r="B259" s="208"/>
      <c r="C259" s="233" t="s">
        <v>149</v>
      </c>
      <c r="D259" s="208"/>
      <c r="E259" s="238"/>
      <c r="F259" s="207" t="s">
        <v>60</v>
      </c>
      <c r="G259" s="207">
        <v>1</v>
      </c>
      <c r="H259" s="235">
        <v>41608</v>
      </c>
      <c r="I259" s="229"/>
      <c r="J259" s="238"/>
      <c r="K259" s="288">
        <v>0</v>
      </c>
      <c r="L259" s="289">
        <v>990</v>
      </c>
      <c r="M259" s="286">
        <v>0.6</v>
      </c>
      <c r="N259" s="238">
        <f t="shared" si="7"/>
        <v>594</v>
      </c>
      <c r="O259" s="287">
        <f t="shared" si="6"/>
        <v>0</v>
      </c>
      <c r="P259" s="261"/>
      <c r="Q259" s="261"/>
    </row>
    <row r="260" s="195" customFormat="1" ht="17.25" customHeight="1" spans="1:17">
      <c r="A260" s="207">
        <v>255</v>
      </c>
      <c r="B260" s="208"/>
      <c r="C260" s="254" t="s">
        <v>170</v>
      </c>
      <c r="D260" s="208"/>
      <c r="E260" s="237"/>
      <c r="F260" s="207"/>
      <c r="G260" s="207"/>
      <c r="H260" s="235"/>
      <c r="I260" s="229"/>
      <c r="J260" s="238">
        <v>0</v>
      </c>
      <c r="K260" s="288">
        <v>0</v>
      </c>
      <c r="L260" s="289"/>
      <c r="M260" s="286"/>
      <c r="N260" s="238">
        <f t="shared" si="7"/>
        <v>0</v>
      </c>
      <c r="O260" s="287">
        <f t="shared" si="6"/>
        <v>0</v>
      </c>
      <c r="P260" s="261"/>
      <c r="Q260" s="261"/>
    </row>
    <row r="261" s="195" customFormat="1" ht="17.25" customHeight="1" spans="1:17">
      <c r="A261" s="207">
        <v>256</v>
      </c>
      <c r="B261" s="208"/>
      <c r="C261" s="233" t="s">
        <v>80</v>
      </c>
      <c r="D261" s="208"/>
      <c r="E261" s="237"/>
      <c r="F261" s="207" t="s">
        <v>60</v>
      </c>
      <c r="G261" s="207">
        <v>51</v>
      </c>
      <c r="H261" s="235">
        <v>41729</v>
      </c>
      <c r="I261" s="229"/>
      <c r="J261" s="238">
        <v>108120</v>
      </c>
      <c r="K261" s="288">
        <v>21624</v>
      </c>
      <c r="L261" s="289">
        <v>109140</v>
      </c>
      <c r="M261" s="286">
        <v>0.6</v>
      </c>
      <c r="N261" s="238">
        <f t="shared" si="7"/>
        <v>65484</v>
      </c>
      <c r="O261" s="287">
        <f t="shared" si="6"/>
        <v>2.028</v>
      </c>
      <c r="P261" s="261"/>
      <c r="Q261" s="261"/>
    </row>
    <row r="262" s="195" customFormat="1" ht="17.25" customHeight="1" spans="1:17">
      <c r="A262" s="207">
        <v>257</v>
      </c>
      <c r="B262" s="208"/>
      <c r="C262" s="233" t="s">
        <v>86</v>
      </c>
      <c r="D262" s="208" t="s">
        <v>87</v>
      </c>
      <c r="E262" s="240"/>
      <c r="F262" s="207" t="s">
        <v>60</v>
      </c>
      <c r="G262" s="207">
        <v>1</v>
      </c>
      <c r="H262" s="235">
        <v>41729</v>
      </c>
      <c r="I262" s="229"/>
      <c r="J262" s="238">
        <v>85000</v>
      </c>
      <c r="K262" s="288">
        <v>17000</v>
      </c>
      <c r="L262" s="289">
        <v>85700</v>
      </c>
      <c r="M262" s="286">
        <v>0.6</v>
      </c>
      <c r="N262" s="238">
        <f t="shared" si="7"/>
        <v>51420</v>
      </c>
      <c r="O262" s="287">
        <f t="shared" si="6"/>
        <v>2.025</v>
      </c>
      <c r="P262" s="261"/>
      <c r="Q262" s="261"/>
    </row>
    <row r="263" s="195" customFormat="1" ht="17.25" customHeight="1" spans="1:17">
      <c r="A263" s="207">
        <v>258</v>
      </c>
      <c r="B263" s="208"/>
      <c r="C263" s="233" t="s">
        <v>61</v>
      </c>
      <c r="D263" s="208" t="s">
        <v>63</v>
      </c>
      <c r="E263" s="116"/>
      <c r="F263" s="207" t="s">
        <v>60</v>
      </c>
      <c r="G263" s="207">
        <v>2</v>
      </c>
      <c r="H263" s="235">
        <v>41729</v>
      </c>
      <c r="I263" s="229"/>
      <c r="J263" s="238">
        <v>30600</v>
      </c>
      <c r="K263" s="288">
        <v>6120</v>
      </c>
      <c r="L263" s="289">
        <v>25600</v>
      </c>
      <c r="M263" s="286">
        <v>0.6</v>
      </c>
      <c r="N263" s="238">
        <f t="shared" si="7"/>
        <v>15360</v>
      </c>
      <c r="O263" s="287">
        <f t="shared" si="6"/>
        <v>1.51</v>
      </c>
      <c r="P263" s="261"/>
      <c r="Q263" s="261"/>
    </row>
    <row r="264" s="195" customFormat="1" ht="17.25" customHeight="1" spans="1:17">
      <c r="A264" s="207">
        <v>259</v>
      </c>
      <c r="B264" s="208"/>
      <c r="C264" s="233" t="s">
        <v>90</v>
      </c>
      <c r="D264" s="208"/>
      <c r="E264" s="237"/>
      <c r="F264" s="207" t="s">
        <v>60</v>
      </c>
      <c r="G264" s="207">
        <v>1</v>
      </c>
      <c r="H264" s="235">
        <v>41729</v>
      </c>
      <c r="I264" s="229"/>
      <c r="J264" s="238">
        <v>9000</v>
      </c>
      <c r="K264" s="288">
        <v>1800</v>
      </c>
      <c r="L264" s="289">
        <v>6000</v>
      </c>
      <c r="M264" s="286">
        <v>0.6</v>
      </c>
      <c r="N264" s="238">
        <f t="shared" si="7"/>
        <v>3600</v>
      </c>
      <c r="O264" s="287">
        <f t="shared" ref="O264:O327" si="8">IF(K264=0,,(N264-K264)/K264)</f>
        <v>1</v>
      </c>
      <c r="P264" s="261"/>
      <c r="Q264" s="261"/>
    </row>
    <row r="265" s="195" customFormat="1" ht="17.25" customHeight="1" spans="1:17">
      <c r="A265" s="207">
        <v>260</v>
      </c>
      <c r="B265" s="208"/>
      <c r="C265" s="233" t="s">
        <v>91</v>
      </c>
      <c r="D265" s="208"/>
      <c r="E265" s="116"/>
      <c r="F265" s="207" t="s">
        <v>60</v>
      </c>
      <c r="G265" s="207">
        <v>1</v>
      </c>
      <c r="H265" s="235">
        <v>41729</v>
      </c>
      <c r="I265" s="229"/>
      <c r="J265" s="238">
        <v>1450</v>
      </c>
      <c r="K265" s="288">
        <v>290</v>
      </c>
      <c r="L265" s="289">
        <v>1000</v>
      </c>
      <c r="M265" s="286">
        <v>0.6</v>
      </c>
      <c r="N265" s="238">
        <f t="shared" si="7"/>
        <v>600</v>
      </c>
      <c r="O265" s="287">
        <f t="shared" si="8"/>
        <v>1.069</v>
      </c>
      <c r="P265" s="261"/>
      <c r="Q265" s="261"/>
    </row>
    <row r="266" s="195" customFormat="1" ht="17.25" customHeight="1" spans="1:17">
      <c r="A266" s="207">
        <v>261</v>
      </c>
      <c r="B266" s="208"/>
      <c r="C266" s="233" t="s">
        <v>96</v>
      </c>
      <c r="D266" s="208"/>
      <c r="E266" s="236"/>
      <c r="F266" s="207" t="s">
        <v>60</v>
      </c>
      <c r="G266" s="207">
        <v>1</v>
      </c>
      <c r="H266" s="235">
        <v>41729</v>
      </c>
      <c r="I266" s="229"/>
      <c r="J266" s="238"/>
      <c r="K266" s="288">
        <v>0</v>
      </c>
      <c r="L266" s="289">
        <v>2600</v>
      </c>
      <c r="M266" s="286">
        <v>0.6</v>
      </c>
      <c r="N266" s="238">
        <f t="shared" ref="N266:N440" si="9">L266*M266</f>
        <v>1560</v>
      </c>
      <c r="O266" s="287">
        <f t="shared" si="8"/>
        <v>0</v>
      </c>
      <c r="P266" s="261"/>
      <c r="Q266" s="261"/>
    </row>
    <row r="267" s="195" customFormat="1" ht="17.25" customHeight="1" spans="1:17">
      <c r="A267" s="207">
        <v>262</v>
      </c>
      <c r="B267" s="208"/>
      <c r="C267" s="233" t="s">
        <v>159</v>
      </c>
      <c r="D267" s="208"/>
      <c r="E267" s="116"/>
      <c r="F267" s="207" t="s">
        <v>60</v>
      </c>
      <c r="G267" s="207">
        <v>1</v>
      </c>
      <c r="H267" s="235">
        <v>41729</v>
      </c>
      <c r="I267" s="229"/>
      <c r="J267" s="238">
        <v>2400</v>
      </c>
      <c r="K267" s="288">
        <v>480</v>
      </c>
      <c r="L267" s="289">
        <v>2000</v>
      </c>
      <c r="M267" s="286">
        <v>0.6</v>
      </c>
      <c r="N267" s="238">
        <f t="shared" si="9"/>
        <v>1200</v>
      </c>
      <c r="O267" s="287">
        <f t="shared" si="8"/>
        <v>1.5</v>
      </c>
      <c r="P267" s="261"/>
      <c r="Q267" s="261"/>
    </row>
    <row r="268" s="195" customFormat="1" ht="17.25" customHeight="1" spans="1:17">
      <c r="A268" s="207">
        <v>263</v>
      </c>
      <c r="B268" s="208"/>
      <c r="C268" s="233" t="s">
        <v>71</v>
      </c>
      <c r="D268" s="208" t="s">
        <v>106</v>
      </c>
      <c r="E268" s="238"/>
      <c r="F268" s="207" t="s">
        <v>60</v>
      </c>
      <c r="G268" s="207">
        <v>9</v>
      </c>
      <c r="H268" s="235">
        <v>41729</v>
      </c>
      <c r="I268" s="229"/>
      <c r="J268" s="238"/>
      <c r="K268" s="288">
        <v>0</v>
      </c>
      <c r="L268" s="289">
        <v>17100</v>
      </c>
      <c r="M268" s="286">
        <v>0.6</v>
      </c>
      <c r="N268" s="238">
        <f t="shared" si="9"/>
        <v>10260</v>
      </c>
      <c r="O268" s="287">
        <f t="shared" si="8"/>
        <v>0</v>
      </c>
      <c r="P268" s="261"/>
      <c r="Q268" s="261"/>
    </row>
    <row r="269" s="195" customFormat="1" ht="17.25" customHeight="1" spans="1:17">
      <c r="A269" s="207">
        <v>264</v>
      </c>
      <c r="B269" s="208"/>
      <c r="C269" s="233" t="s">
        <v>71</v>
      </c>
      <c r="D269" s="208">
        <v>50</v>
      </c>
      <c r="E269" s="238"/>
      <c r="F269" s="207" t="s">
        <v>60</v>
      </c>
      <c r="G269" s="207">
        <v>2</v>
      </c>
      <c r="H269" s="235">
        <v>41729</v>
      </c>
      <c r="I269" s="229"/>
      <c r="J269" s="238"/>
      <c r="K269" s="288">
        <v>0</v>
      </c>
      <c r="L269" s="289">
        <v>4520</v>
      </c>
      <c r="M269" s="286">
        <v>0.6</v>
      </c>
      <c r="N269" s="238">
        <f t="shared" si="9"/>
        <v>2712</v>
      </c>
      <c r="O269" s="287">
        <f t="shared" si="8"/>
        <v>0</v>
      </c>
      <c r="P269" s="261"/>
      <c r="Q269" s="261"/>
    </row>
    <row r="270" s="195" customFormat="1" ht="17.25" customHeight="1" spans="1:17">
      <c r="A270" s="207">
        <v>265</v>
      </c>
      <c r="B270" s="208"/>
      <c r="C270" s="233" t="s">
        <v>64</v>
      </c>
      <c r="D270" s="208" t="s">
        <v>65</v>
      </c>
      <c r="E270" s="237"/>
      <c r="F270" s="207" t="s">
        <v>60</v>
      </c>
      <c r="G270" s="207">
        <v>2</v>
      </c>
      <c r="H270" s="235">
        <v>41729</v>
      </c>
      <c r="I270" s="229"/>
      <c r="J270" s="238">
        <v>5760</v>
      </c>
      <c r="K270" s="288">
        <v>1152</v>
      </c>
      <c r="L270" s="289">
        <v>9998</v>
      </c>
      <c r="M270" s="286">
        <v>0.6</v>
      </c>
      <c r="N270" s="238">
        <f t="shared" si="9"/>
        <v>5998.8</v>
      </c>
      <c r="O270" s="287">
        <f t="shared" si="8"/>
        <v>4.207</v>
      </c>
      <c r="P270" s="261"/>
      <c r="Q270" s="261"/>
    </row>
    <row r="271" s="195" customFormat="1" ht="17.25" customHeight="1" spans="1:17">
      <c r="A271" s="207">
        <v>266</v>
      </c>
      <c r="B271" s="208"/>
      <c r="C271" s="233" t="s">
        <v>64</v>
      </c>
      <c r="D271" s="208" t="s">
        <v>89</v>
      </c>
      <c r="E271" s="238"/>
      <c r="F271" s="207" t="s">
        <v>60</v>
      </c>
      <c r="G271" s="207">
        <v>15</v>
      </c>
      <c r="H271" s="235">
        <v>41729</v>
      </c>
      <c r="I271" s="229"/>
      <c r="J271" s="238"/>
      <c r="K271" s="288">
        <v>0</v>
      </c>
      <c r="L271" s="289">
        <v>25350</v>
      </c>
      <c r="M271" s="286">
        <v>0.6</v>
      </c>
      <c r="N271" s="238">
        <f t="shared" si="9"/>
        <v>15210</v>
      </c>
      <c r="O271" s="287">
        <f t="shared" si="8"/>
        <v>0</v>
      </c>
      <c r="P271" s="261"/>
      <c r="Q271" s="261"/>
    </row>
    <row r="272" s="195" customFormat="1" ht="17.25" customHeight="1" spans="1:17">
      <c r="A272" s="207">
        <v>267</v>
      </c>
      <c r="B272" s="208"/>
      <c r="C272" s="233" t="s">
        <v>64</v>
      </c>
      <c r="D272" s="208" t="s">
        <v>63</v>
      </c>
      <c r="E272" s="238"/>
      <c r="F272" s="207" t="s">
        <v>60</v>
      </c>
      <c r="G272" s="207">
        <v>13</v>
      </c>
      <c r="H272" s="235">
        <v>41729</v>
      </c>
      <c r="I272" s="229"/>
      <c r="J272" s="238"/>
      <c r="K272" s="288">
        <v>0</v>
      </c>
      <c r="L272" s="289">
        <v>14300</v>
      </c>
      <c r="M272" s="286">
        <v>0.6</v>
      </c>
      <c r="N272" s="238">
        <f t="shared" si="9"/>
        <v>8580</v>
      </c>
      <c r="O272" s="287">
        <f t="shared" si="8"/>
        <v>0</v>
      </c>
      <c r="P272" s="261"/>
      <c r="Q272" s="261"/>
    </row>
    <row r="273" s="195" customFormat="1" ht="17.25" customHeight="1" spans="1:17">
      <c r="A273" s="207">
        <v>268</v>
      </c>
      <c r="B273" s="208"/>
      <c r="C273" s="233" t="s">
        <v>67</v>
      </c>
      <c r="D273" s="213"/>
      <c r="E273" s="116"/>
      <c r="F273" s="207" t="s">
        <v>60</v>
      </c>
      <c r="G273" s="207">
        <v>3</v>
      </c>
      <c r="H273" s="235">
        <v>41729</v>
      </c>
      <c r="I273" s="229"/>
      <c r="J273" s="238">
        <v>9600</v>
      </c>
      <c r="K273" s="288">
        <v>1920</v>
      </c>
      <c r="L273" s="289">
        <v>6600</v>
      </c>
      <c r="M273" s="286">
        <v>0.6</v>
      </c>
      <c r="N273" s="238">
        <f t="shared" si="9"/>
        <v>3960</v>
      </c>
      <c r="O273" s="287">
        <f t="shared" si="8"/>
        <v>1.063</v>
      </c>
      <c r="P273" s="261"/>
      <c r="Q273" s="261"/>
    </row>
    <row r="274" s="195" customFormat="1" ht="17.25" customHeight="1" spans="1:17">
      <c r="A274" s="207">
        <v>269</v>
      </c>
      <c r="B274" s="208"/>
      <c r="C274" s="233" t="s">
        <v>112</v>
      </c>
      <c r="D274" s="208"/>
      <c r="E274" s="237"/>
      <c r="F274" s="207" t="s">
        <v>60</v>
      </c>
      <c r="G274" s="207">
        <v>1</v>
      </c>
      <c r="H274" s="235">
        <v>41729</v>
      </c>
      <c r="I274" s="229"/>
      <c r="J274" s="238">
        <v>1220</v>
      </c>
      <c r="K274" s="288">
        <v>244</v>
      </c>
      <c r="L274" s="289">
        <v>2200</v>
      </c>
      <c r="M274" s="286">
        <v>0.6</v>
      </c>
      <c r="N274" s="238">
        <f t="shared" si="9"/>
        <v>1320</v>
      </c>
      <c r="O274" s="287">
        <f t="shared" si="8"/>
        <v>4.41</v>
      </c>
      <c r="P274" s="261"/>
      <c r="Q274" s="261"/>
    </row>
    <row r="275" s="195" customFormat="1" ht="17.25" customHeight="1" spans="1:17">
      <c r="A275" s="207">
        <v>270</v>
      </c>
      <c r="B275" s="208"/>
      <c r="C275" s="233" t="s">
        <v>113</v>
      </c>
      <c r="D275" s="208"/>
      <c r="E275" s="237"/>
      <c r="F275" s="207" t="s">
        <v>60</v>
      </c>
      <c r="G275" s="207">
        <v>1</v>
      </c>
      <c r="H275" s="235">
        <v>41729</v>
      </c>
      <c r="I275" s="229"/>
      <c r="J275" s="238">
        <v>1100</v>
      </c>
      <c r="K275" s="288">
        <v>220</v>
      </c>
      <c r="L275" s="289">
        <v>1000</v>
      </c>
      <c r="M275" s="286">
        <v>0.6</v>
      </c>
      <c r="N275" s="238">
        <f t="shared" si="9"/>
        <v>600</v>
      </c>
      <c r="O275" s="287">
        <f t="shared" si="8"/>
        <v>1.727</v>
      </c>
      <c r="P275" s="261"/>
      <c r="Q275" s="261"/>
    </row>
    <row r="276" s="195" customFormat="1" ht="17.25" customHeight="1" spans="1:17">
      <c r="A276" s="207">
        <v>271</v>
      </c>
      <c r="B276" s="208"/>
      <c r="C276" s="233" t="s">
        <v>114</v>
      </c>
      <c r="D276" s="208"/>
      <c r="E276" s="237"/>
      <c r="F276" s="207" t="s">
        <v>60</v>
      </c>
      <c r="G276" s="207">
        <v>1</v>
      </c>
      <c r="H276" s="235">
        <v>41729</v>
      </c>
      <c r="I276" s="229"/>
      <c r="J276" s="238">
        <v>3200</v>
      </c>
      <c r="K276" s="288">
        <v>640</v>
      </c>
      <c r="L276" s="289">
        <v>1500</v>
      </c>
      <c r="M276" s="286">
        <v>0.6</v>
      </c>
      <c r="N276" s="238">
        <f t="shared" si="9"/>
        <v>900</v>
      </c>
      <c r="O276" s="287">
        <f t="shared" si="8"/>
        <v>0.406</v>
      </c>
      <c r="P276" s="261"/>
      <c r="Q276" s="261"/>
    </row>
    <row r="277" s="195" customFormat="1" ht="17.25" customHeight="1" spans="1:17">
      <c r="A277" s="207">
        <v>272</v>
      </c>
      <c r="B277" s="208"/>
      <c r="C277" s="233" t="s">
        <v>129</v>
      </c>
      <c r="D277" s="208"/>
      <c r="E277" s="240"/>
      <c r="F277" s="207" t="s">
        <v>60</v>
      </c>
      <c r="G277" s="207">
        <v>1</v>
      </c>
      <c r="H277" s="235">
        <v>41729</v>
      </c>
      <c r="I277" s="229"/>
      <c r="J277" s="238">
        <v>2250</v>
      </c>
      <c r="K277" s="288">
        <v>450</v>
      </c>
      <c r="L277" s="289">
        <v>3650</v>
      </c>
      <c r="M277" s="286">
        <v>0.6</v>
      </c>
      <c r="N277" s="238">
        <f t="shared" si="9"/>
        <v>2190</v>
      </c>
      <c r="O277" s="287">
        <f t="shared" si="8"/>
        <v>3.867</v>
      </c>
      <c r="P277" s="261"/>
      <c r="Q277" s="261"/>
    </row>
    <row r="278" s="195" customFormat="1" ht="17.25" customHeight="1" spans="1:17">
      <c r="A278" s="207">
        <v>273</v>
      </c>
      <c r="B278" s="208"/>
      <c r="C278" s="233" t="s">
        <v>117</v>
      </c>
      <c r="D278" s="208"/>
      <c r="E278" s="242"/>
      <c r="F278" s="207" t="s">
        <v>60</v>
      </c>
      <c r="G278" s="207">
        <v>1</v>
      </c>
      <c r="H278" s="235">
        <v>41729</v>
      </c>
      <c r="I278" s="229"/>
      <c r="J278" s="238">
        <v>1320</v>
      </c>
      <c r="K278" s="288">
        <v>264</v>
      </c>
      <c r="L278" s="289">
        <v>1200</v>
      </c>
      <c r="M278" s="286">
        <v>0.6</v>
      </c>
      <c r="N278" s="238">
        <f t="shared" si="9"/>
        <v>720</v>
      </c>
      <c r="O278" s="287">
        <f t="shared" si="8"/>
        <v>1.727</v>
      </c>
      <c r="P278" s="261"/>
      <c r="Q278" s="261"/>
    </row>
    <row r="279" s="195" customFormat="1" ht="17.25" customHeight="1" spans="1:17">
      <c r="A279" s="207">
        <v>274</v>
      </c>
      <c r="B279" s="208"/>
      <c r="C279" s="233" t="s">
        <v>120</v>
      </c>
      <c r="D279" s="208"/>
      <c r="E279" s="116"/>
      <c r="F279" s="207" t="s">
        <v>60</v>
      </c>
      <c r="G279" s="207">
        <v>1</v>
      </c>
      <c r="H279" s="235">
        <v>41729</v>
      </c>
      <c r="I279" s="229"/>
      <c r="J279" s="238">
        <v>5800</v>
      </c>
      <c r="K279" s="288">
        <v>1160</v>
      </c>
      <c r="L279" s="289">
        <v>4200</v>
      </c>
      <c r="M279" s="286">
        <v>0.6</v>
      </c>
      <c r="N279" s="238">
        <f t="shared" si="9"/>
        <v>2520</v>
      </c>
      <c r="O279" s="287">
        <f t="shared" si="8"/>
        <v>1.172</v>
      </c>
      <c r="P279" s="261"/>
      <c r="Q279" s="261"/>
    </row>
    <row r="280" s="195" customFormat="1" ht="17.25" customHeight="1" spans="1:17">
      <c r="A280" s="207">
        <v>275</v>
      </c>
      <c r="B280" s="208"/>
      <c r="C280" s="233" t="s">
        <v>121</v>
      </c>
      <c r="D280" s="208"/>
      <c r="E280" s="238"/>
      <c r="F280" s="207" t="s">
        <v>60</v>
      </c>
      <c r="G280" s="207">
        <v>3</v>
      </c>
      <c r="H280" s="235">
        <v>41729</v>
      </c>
      <c r="I280" s="229"/>
      <c r="J280" s="238"/>
      <c r="K280" s="288">
        <v>0</v>
      </c>
      <c r="L280" s="289">
        <v>5064</v>
      </c>
      <c r="M280" s="286">
        <v>0.6</v>
      </c>
      <c r="N280" s="238">
        <f t="shared" si="9"/>
        <v>3038.4</v>
      </c>
      <c r="O280" s="287">
        <f t="shared" si="8"/>
        <v>0</v>
      </c>
      <c r="P280" s="261"/>
      <c r="Q280" s="261"/>
    </row>
    <row r="281" s="195" customFormat="1" ht="17.25" customHeight="1" spans="1:17">
      <c r="A281" s="207">
        <v>276</v>
      </c>
      <c r="B281" s="208"/>
      <c r="C281" s="233" t="s">
        <v>74</v>
      </c>
      <c r="D281" s="208"/>
      <c r="E281" s="237"/>
      <c r="F281" s="207" t="s">
        <v>60</v>
      </c>
      <c r="G281" s="207">
        <v>9</v>
      </c>
      <c r="H281" s="235">
        <v>41729</v>
      </c>
      <c r="I281" s="229"/>
      <c r="J281" s="238"/>
      <c r="K281" s="288">
        <v>0</v>
      </c>
      <c r="L281" s="289">
        <v>20700</v>
      </c>
      <c r="M281" s="286">
        <v>0.6</v>
      </c>
      <c r="N281" s="238">
        <f t="shared" si="9"/>
        <v>12420</v>
      </c>
      <c r="O281" s="287">
        <f t="shared" si="8"/>
        <v>0</v>
      </c>
      <c r="P281" s="261"/>
      <c r="Q281" s="261"/>
    </row>
    <row r="282" s="195" customFormat="1" ht="17.25" customHeight="1" spans="1:17">
      <c r="A282" s="207">
        <v>277</v>
      </c>
      <c r="B282" s="208"/>
      <c r="C282" s="233" t="s">
        <v>141</v>
      </c>
      <c r="D282" s="208" t="s">
        <v>143</v>
      </c>
      <c r="E282" s="237"/>
      <c r="F282" s="207" t="s">
        <v>60</v>
      </c>
      <c r="G282" s="207">
        <v>1</v>
      </c>
      <c r="H282" s="235">
        <v>41729</v>
      </c>
      <c r="I282" s="229"/>
      <c r="J282" s="238">
        <v>5200</v>
      </c>
      <c r="K282" s="288">
        <v>1040</v>
      </c>
      <c r="L282" s="289">
        <v>4500</v>
      </c>
      <c r="M282" s="286">
        <v>0.6</v>
      </c>
      <c r="N282" s="238">
        <f t="shared" si="9"/>
        <v>2700</v>
      </c>
      <c r="O282" s="287">
        <f t="shared" si="8"/>
        <v>1.596</v>
      </c>
      <c r="P282" s="261"/>
      <c r="Q282" s="261"/>
    </row>
    <row r="283" s="195" customFormat="1" ht="17.25" customHeight="1" spans="1:17">
      <c r="A283" s="207">
        <v>278</v>
      </c>
      <c r="B283" s="208"/>
      <c r="C283" s="254" t="s">
        <v>171</v>
      </c>
      <c r="D283" s="208"/>
      <c r="E283" s="241"/>
      <c r="F283" s="207"/>
      <c r="G283" s="207"/>
      <c r="H283" s="235"/>
      <c r="I283" s="229"/>
      <c r="J283" s="238">
        <v>0</v>
      </c>
      <c r="K283" s="288">
        <v>0</v>
      </c>
      <c r="L283" s="289"/>
      <c r="M283" s="286"/>
      <c r="N283" s="238">
        <f t="shared" si="9"/>
        <v>0</v>
      </c>
      <c r="O283" s="287">
        <f t="shared" si="8"/>
        <v>0</v>
      </c>
      <c r="P283" s="261"/>
      <c r="Q283" s="261"/>
    </row>
    <row r="284" s="195" customFormat="1" ht="17.25" customHeight="1" spans="1:17">
      <c r="A284" s="207">
        <v>279</v>
      </c>
      <c r="B284" s="208"/>
      <c r="C284" s="233" t="s">
        <v>80</v>
      </c>
      <c r="D284" s="208"/>
      <c r="E284" s="237"/>
      <c r="F284" s="207" t="s">
        <v>60</v>
      </c>
      <c r="G284" s="207">
        <v>23</v>
      </c>
      <c r="H284" s="235">
        <v>42124</v>
      </c>
      <c r="I284" s="229"/>
      <c r="J284" s="238">
        <v>48760</v>
      </c>
      <c r="K284" s="288">
        <v>14628</v>
      </c>
      <c r="L284" s="289">
        <v>49220</v>
      </c>
      <c r="M284" s="286">
        <v>0.65</v>
      </c>
      <c r="N284" s="238">
        <f t="shared" si="9"/>
        <v>31993</v>
      </c>
      <c r="O284" s="287">
        <f t="shared" si="8"/>
        <v>1.187</v>
      </c>
      <c r="P284" s="261"/>
      <c r="Q284" s="261"/>
    </row>
    <row r="285" s="195" customFormat="1" ht="17.25" customHeight="1" spans="1:17">
      <c r="A285" s="207">
        <v>280</v>
      </c>
      <c r="B285" s="208"/>
      <c r="C285" s="233" t="s">
        <v>81</v>
      </c>
      <c r="D285" s="208">
        <v>630</v>
      </c>
      <c r="E285" s="237"/>
      <c r="F285" s="207" t="s">
        <v>60</v>
      </c>
      <c r="G285" s="207">
        <v>1</v>
      </c>
      <c r="H285" s="235">
        <v>42124</v>
      </c>
      <c r="I285" s="229"/>
      <c r="J285" s="238">
        <v>7600</v>
      </c>
      <c r="K285" s="288">
        <v>1520</v>
      </c>
      <c r="L285" s="289">
        <v>2550</v>
      </c>
      <c r="M285" s="286">
        <v>0.65</v>
      </c>
      <c r="N285" s="238">
        <f t="shared" si="9"/>
        <v>1657.5</v>
      </c>
      <c r="O285" s="287">
        <f t="shared" si="8"/>
        <v>0.09</v>
      </c>
      <c r="P285" s="261"/>
      <c r="Q285" s="261"/>
    </row>
    <row r="286" s="195" customFormat="1" ht="17.25" customHeight="1" spans="1:17">
      <c r="A286" s="207">
        <v>281</v>
      </c>
      <c r="B286" s="208"/>
      <c r="C286" s="233" t="s">
        <v>83</v>
      </c>
      <c r="D286" s="208"/>
      <c r="E286" s="237"/>
      <c r="F286" s="207" t="s">
        <v>60</v>
      </c>
      <c r="G286" s="207">
        <v>2</v>
      </c>
      <c r="H286" s="235">
        <v>42124</v>
      </c>
      <c r="I286" s="229"/>
      <c r="J286" s="238">
        <v>6000</v>
      </c>
      <c r="K286" s="288">
        <v>1200</v>
      </c>
      <c r="L286" s="289">
        <v>8000</v>
      </c>
      <c r="M286" s="286">
        <v>0.65</v>
      </c>
      <c r="N286" s="238">
        <f t="shared" si="9"/>
        <v>5200</v>
      </c>
      <c r="O286" s="287">
        <f t="shared" si="8"/>
        <v>3.333</v>
      </c>
      <c r="P286" s="261"/>
      <c r="Q286" s="261"/>
    </row>
    <row r="287" s="195" customFormat="1" ht="17.25" customHeight="1" spans="1:17">
      <c r="A287" s="207">
        <v>282</v>
      </c>
      <c r="B287" s="208"/>
      <c r="C287" s="233" t="s">
        <v>86</v>
      </c>
      <c r="D287" s="208" t="s">
        <v>87</v>
      </c>
      <c r="E287" s="236"/>
      <c r="F287" s="207" t="s">
        <v>60</v>
      </c>
      <c r="G287" s="207">
        <v>1</v>
      </c>
      <c r="H287" s="235">
        <v>42124</v>
      </c>
      <c r="I287" s="229"/>
      <c r="J287" s="238"/>
      <c r="K287" s="288">
        <v>0</v>
      </c>
      <c r="L287" s="289">
        <v>5500</v>
      </c>
      <c r="M287" s="286">
        <v>0.65</v>
      </c>
      <c r="N287" s="238">
        <f t="shared" si="9"/>
        <v>3575</v>
      </c>
      <c r="O287" s="287">
        <f t="shared" si="8"/>
        <v>0</v>
      </c>
      <c r="P287" s="261"/>
      <c r="Q287" s="261"/>
    </row>
    <row r="288" s="195" customFormat="1" ht="17.25" customHeight="1" spans="1:17">
      <c r="A288" s="207">
        <v>283</v>
      </c>
      <c r="B288" s="208"/>
      <c r="C288" s="233" t="s">
        <v>61</v>
      </c>
      <c r="D288" s="208" t="s">
        <v>63</v>
      </c>
      <c r="E288" s="240"/>
      <c r="F288" s="207" t="s">
        <v>60</v>
      </c>
      <c r="G288" s="207">
        <v>3</v>
      </c>
      <c r="H288" s="235">
        <v>42124</v>
      </c>
      <c r="I288" s="229"/>
      <c r="J288" s="238">
        <v>218108.33</v>
      </c>
      <c r="K288" s="288">
        <f>43621.666+3121.41</f>
        <v>46743.08</v>
      </c>
      <c r="L288" s="289">
        <v>38400</v>
      </c>
      <c r="M288" s="286">
        <v>0.65</v>
      </c>
      <c r="N288" s="238">
        <f t="shared" si="9"/>
        <v>24960</v>
      </c>
      <c r="O288" s="287">
        <f t="shared" si="8"/>
        <v>-0.466</v>
      </c>
      <c r="P288" s="261"/>
      <c r="Q288" s="261"/>
    </row>
    <row r="289" s="195" customFormat="1" ht="17.25" customHeight="1" spans="1:17">
      <c r="A289" s="207">
        <v>284</v>
      </c>
      <c r="B289" s="208"/>
      <c r="C289" s="233" t="s">
        <v>61</v>
      </c>
      <c r="D289" s="239" t="s">
        <v>89</v>
      </c>
      <c r="E289" s="116"/>
      <c r="F289" s="207" t="s">
        <v>60</v>
      </c>
      <c r="G289" s="207">
        <v>1</v>
      </c>
      <c r="H289" s="235">
        <v>42124</v>
      </c>
      <c r="I289" s="229"/>
      <c r="J289" s="238">
        <v>5800</v>
      </c>
      <c r="K289" s="288">
        <v>1160</v>
      </c>
      <c r="L289" s="289">
        <v>5800</v>
      </c>
      <c r="M289" s="286">
        <v>0.65</v>
      </c>
      <c r="N289" s="238">
        <f t="shared" si="9"/>
        <v>3770</v>
      </c>
      <c r="O289" s="287">
        <f t="shared" si="8"/>
        <v>2.25</v>
      </c>
      <c r="P289" s="261"/>
      <c r="Q289" s="261"/>
    </row>
    <row r="290" s="195" customFormat="1" ht="17.25" customHeight="1" spans="1:17">
      <c r="A290" s="207">
        <v>285</v>
      </c>
      <c r="B290" s="208"/>
      <c r="C290" s="233" t="s">
        <v>93</v>
      </c>
      <c r="D290" s="208"/>
      <c r="E290" s="116"/>
      <c r="F290" s="207" t="s">
        <v>60</v>
      </c>
      <c r="G290" s="207">
        <v>1</v>
      </c>
      <c r="H290" s="235">
        <v>42124</v>
      </c>
      <c r="I290" s="229"/>
      <c r="J290" s="238">
        <v>2100</v>
      </c>
      <c r="K290" s="288">
        <v>420</v>
      </c>
      <c r="L290" s="289">
        <v>2300</v>
      </c>
      <c r="M290" s="286">
        <v>0.65</v>
      </c>
      <c r="N290" s="238">
        <f t="shared" si="9"/>
        <v>1495</v>
      </c>
      <c r="O290" s="287">
        <f t="shared" si="8"/>
        <v>2.56</v>
      </c>
      <c r="P290" s="261"/>
      <c r="Q290" s="261"/>
    </row>
    <row r="291" s="195" customFormat="1" ht="17.25" customHeight="1" spans="1:17">
      <c r="A291" s="207">
        <v>286</v>
      </c>
      <c r="B291" s="208"/>
      <c r="C291" s="233" t="s">
        <v>71</v>
      </c>
      <c r="D291" s="208" t="s">
        <v>172</v>
      </c>
      <c r="E291" s="238"/>
      <c r="F291" s="207" t="s">
        <v>60</v>
      </c>
      <c r="G291" s="207">
        <v>8</v>
      </c>
      <c r="H291" s="235">
        <v>42124</v>
      </c>
      <c r="I291" s="229"/>
      <c r="J291" s="238"/>
      <c r="K291" s="288">
        <v>0</v>
      </c>
      <c r="L291" s="289">
        <v>15200</v>
      </c>
      <c r="M291" s="286">
        <v>0.65</v>
      </c>
      <c r="N291" s="238">
        <f t="shared" si="9"/>
        <v>9880</v>
      </c>
      <c r="O291" s="287">
        <f t="shared" si="8"/>
        <v>0</v>
      </c>
      <c r="P291" s="261"/>
      <c r="Q291" s="261"/>
    </row>
    <row r="292" s="195" customFormat="1" ht="17.25" customHeight="1" spans="1:17">
      <c r="A292" s="207">
        <v>287</v>
      </c>
      <c r="B292" s="208"/>
      <c r="C292" s="233" t="s">
        <v>64</v>
      </c>
      <c r="D292" s="208" t="s">
        <v>89</v>
      </c>
      <c r="E292" s="238"/>
      <c r="F292" s="207" t="s">
        <v>60</v>
      </c>
      <c r="G292" s="207">
        <v>5</v>
      </c>
      <c r="H292" s="235">
        <v>42124</v>
      </c>
      <c r="I292" s="229"/>
      <c r="J292" s="238"/>
      <c r="K292" s="288">
        <v>0</v>
      </c>
      <c r="L292" s="289">
        <v>8450</v>
      </c>
      <c r="M292" s="286">
        <v>0.65</v>
      </c>
      <c r="N292" s="238">
        <f t="shared" si="9"/>
        <v>5492.5</v>
      </c>
      <c r="O292" s="287">
        <f t="shared" si="8"/>
        <v>0</v>
      </c>
      <c r="P292" s="261"/>
      <c r="Q292" s="261"/>
    </row>
    <row r="293" s="195" customFormat="1" ht="17.25" customHeight="1" spans="1:17">
      <c r="A293" s="207">
        <v>288</v>
      </c>
      <c r="B293" s="208"/>
      <c r="C293" s="233" t="s">
        <v>64</v>
      </c>
      <c r="D293" s="208" t="s">
        <v>63</v>
      </c>
      <c r="E293" s="238"/>
      <c r="F293" s="207" t="s">
        <v>60</v>
      </c>
      <c r="G293" s="207">
        <v>20</v>
      </c>
      <c r="H293" s="235">
        <v>42124</v>
      </c>
      <c r="I293" s="229"/>
      <c r="J293" s="238"/>
      <c r="K293" s="288">
        <v>0</v>
      </c>
      <c r="L293" s="289">
        <v>22000</v>
      </c>
      <c r="M293" s="286">
        <v>0.65</v>
      </c>
      <c r="N293" s="238">
        <f t="shared" si="9"/>
        <v>14300</v>
      </c>
      <c r="O293" s="287">
        <f t="shared" si="8"/>
        <v>0</v>
      </c>
      <c r="P293" s="261"/>
      <c r="Q293" s="261"/>
    </row>
    <row r="294" s="195" customFormat="1" ht="17.25" customHeight="1" spans="1:17">
      <c r="A294" s="207">
        <v>289</v>
      </c>
      <c r="B294" s="208"/>
      <c r="C294" s="233" t="s">
        <v>110</v>
      </c>
      <c r="D294" s="208"/>
      <c r="E294" s="116"/>
      <c r="F294" s="207" t="s">
        <v>60</v>
      </c>
      <c r="G294" s="207">
        <v>4</v>
      </c>
      <c r="H294" s="235">
        <v>42124</v>
      </c>
      <c r="I294" s="229"/>
      <c r="J294" s="238">
        <v>4680</v>
      </c>
      <c r="K294" s="288">
        <v>936</v>
      </c>
      <c r="L294" s="289">
        <v>6300</v>
      </c>
      <c r="M294" s="286">
        <v>0.65</v>
      </c>
      <c r="N294" s="238">
        <f t="shared" si="9"/>
        <v>4095</v>
      </c>
      <c r="O294" s="287">
        <f t="shared" si="8"/>
        <v>3.375</v>
      </c>
      <c r="P294" s="261"/>
      <c r="Q294" s="261"/>
    </row>
    <row r="295" s="195" customFormat="1" ht="17.25" customHeight="1" spans="1:17">
      <c r="A295" s="207">
        <v>290</v>
      </c>
      <c r="B295" s="208"/>
      <c r="C295" s="233" t="s">
        <v>111</v>
      </c>
      <c r="D295" s="208"/>
      <c r="E295" s="116"/>
      <c r="F295" s="207" t="s">
        <v>60</v>
      </c>
      <c r="G295" s="207">
        <v>2</v>
      </c>
      <c r="H295" s="235">
        <v>42124</v>
      </c>
      <c r="I295" s="229"/>
      <c r="J295" s="238">
        <v>4000</v>
      </c>
      <c r="K295" s="288">
        <v>800</v>
      </c>
      <c r="L295" s="289">
        <v>4400</v>
      </c>
      <c r="M295" s="286">
        <v>0.65</v>
      </c>
      <c r="N295" s="238">
        <f t="shared" si="9"/>
        <v>2860</v>
      </c>
      <c r="O295" s="287">
        <f t="shared" si="8"/>
        <v>2.575</v>
      </c>
      <c r="P295" s="261"/>
      <c r="Q295" s="261"/>
    </row>
    <row r="296" s="195" customFormat="1" ht="17.25" customHeight="1" spans="1:17">
      <c r="A296" s="207">
        <v>291</v>
      </c>
      <c r="B296" s="208"/>
      <c r="C296" s="233" t="s">
        <v>121</v>
      </c>
      <c r="D296" s="208"/>
      <c r="E296" s="238"/>
      <c r="F296" s="207" t="s">
        <v>60</v>
      </c>
      <c r="G296" s="207">
        <v>2</v>
      </c>
      <c r="H296" s="235">
        <v>42124</v>
      </c>
      <c r="I296" s="229"/>
      <c r="J296" s="238"/>
      <c r="K296" s="288">
        <v>0</v>
      </c>
      <c r="L296" s="289">
        <v>3376</v>
      </c>
      <c r="M296" s="286">
        <v>0.65</v>
      </c>
      <c r="N296" s="238">
        <f t="shared" si="9"/>
        <v>2194.4</v>
      </c>
      <c r="O296" s="287">
        <f t="shared" si="8"/>
        <v>0</v>
      </c>
      <c r="P296" s="261"/>
      <c r="Q296" s="261"/>
    </row>
    <row r="297" s="195" customFormat="1" ht="17.25" customHeight="1" spans="1:17">
      <c r="A297" s="207">
        <v>292</v>
      </c>
      <c r="B297" s="208"/>
      <c r="C297" s="233" t="s">
        <v>74</v>
      </c>
      <c r="D297" s="208"/>
      <c r="E297" s="237"/>
      <c r="F297" s="207" t="s">
        <v>60</v>
      </c>
      <c r="G297" s="207">
        <v>10</v>
      </c>
      <c r="H297" s="235">
        <v>42124</v>
      </c>
      <c r="I297" s="229"/>
      <c r="J297" s="238"/>
      <c r="K297" s="288">
        <v>0</v>
      </c>
      <c r="L297" s="289">
        <v>23000</v>
      </c>
      <c r="M297" s="286">
        <v>0.65</v>
      </c>
      <c r="N297" s="238">
        <f t="shared" si="9"/>
        <v>14950</v>
      </c>
      <c r="O297" s="287">
        <f t="shared" si="8"/>
        <v>0</v>
      </c>
      <c r="P297" s="261"/>
      <c r="Q297" s="261"/>
    </row>
    <row r="298" s="195" customFormat="1" ht="17.25" customHeight="1" spans="1:17">
      <c r="A298" s="207">
        <v>293</v>
      </c>
      <c r="B298" s="208"/>
      <c r="C298" s="233" t="s">
        <v>133</v>
      </c>
      <c r="D298" s="208"/>
      <c r="E298" s="237"/>
      <c r="F298" s="207" t="s">
        <v>60</v>
      </c>
      <c r="G298" s="207">
        <v>2</v>
      </c>
      <c r="H298" s="235">
        <v>42124</v>
      </c>
      <c r="I298" s="229"/>
      <c r="J298" s="238">
        <v>4600</v>
      </c>
      <c r="K298" s="288">
        <v>920</v>
      </c>
      <c r="L298" s="289">
        <v>6600</v>
      </c>
      <c r="M298" s="286">
        <v>0.65</v>
      </c>
      <c r="N298" s="238">
        <f t="shared" si="9"/>
        <v>4290</v>
      </c>
      <c r="O298" s="287">
        <f t="shared" si="8"/>
        <v>3.663</v>
      </c>
      <c r="P298" s="261"/>
      <c r="Q298" s="261"/>
    </row>
    <row r="299" s="195" customFormat="1" ht="17.25" customHeight="1" spans="1:17">
      <c r="A299" s="207">
        <v>294</v>
      </c>
      <c r="B299" s="208"/>
      <c r="C299" s="233" t="s">
        <v>141</v>
      </c>
      <c r="D299" s="208" t="s">
        <v>142</v>
      </c>
      <c r="E299" s="237"/>
      <c r="F299" s="207" t="s">
        <v>60</v>
      </c>
      <c r="G299" s="207">
        <v>1</v>
      </c>
      <c r="H299" s="235">
        <v>42124</v>
      </c>
      <c r="I299" s="229"/>
      <c r="J299" s="238">
        <v>7250</v>
      </c>
      <c r="K299" s="288">
        <v>1450</v>
      </c>
      <c r="L299" s="289">
        <v>4800</v>
      </c>
      <c r="M299" s="286">
        <v>0.65</v>
      </c>
      <c r="N299" s="238">
        <f t="shared" si="9"/>
        <v>3120</v>
      </c>
      <c r="O299" s="287">
        <f t="shared" si="8"/>
        <v>1.152</v>
      </c>
      <c r="P299" s="261"/>
      <c r="Q299" s="261"/>
    </row>
    <row r="300" s="195" customFormat="1" ht="17.25" customHeight="1" spans="1:17">
      <c r="A300" s="207">
        <v>295</v>
      </c>
      <c r="B300" s="208"/>
      <c r="C300" s="233" t="s">
        <v>141</v>
      </c>
      <c r="D300" s="208" t="s">
        <v>143</v>
      </c>
      <c r="E300" s="237"/>
      <c r="F300" s="207" t="s">
        <v>60</v>
      </c>
      <c r="G300" s="207">
        <v>1</v>
      </c>
      <c r="H300" s="235">
        <v>42124</v>
      </c>
      <c r="I300" s="229"/>
      <c r="J300" s="238">
        <v>5200</v>
      </c>
      <c r="K300" s="288">
        <v>1040</v>
      </c>
      <c r="L300" s="289">
        <v>4500</v>
      </c>
      <c r="M300" s="286">
        <v>0.65</v>
      </c>
      <c r="N300" s="238">
        <f t="shared" si="9"/>
        <v>2925</v>
      </c>
      <c r="O300" s="287">
        <f t="shared" si="8"/>
        <v>1.813</v>
      </c>
      <c r="P300" s="261"/>
      <c r="Q300" s="261"/>
    </row>
    <row r="301" s="195" customFormat="1" ht="17.25" customHeight="1" spans="1:17">
      <c r="A301" s="207">
        <v>296</v>
      </c>
      <c r="B301" s="208"/>
      <c r="C301" s="233" t="s">
        <v>173</v>
      </c>
      <c r="D301" s="208"/>
      <c r="E301" s="241"/>
      <c r="F301" s="207" t="s">
        <v>60</v>
      </c>
      <c r="G301" s="207">
        <v>1</v>
      </c>
      <c r="H301" s="235">
        <v>42124</v>
      </c>
      <c r="I301" s="229"/>
      <c r="J301" s="238">
        <v>2800</v>
      </c>
      <c r="K301" s="288">
        <v>560</v>
      </c>
      <c r="L301" s="289">
        <v>1200</v>
      </c>
      <c r="M301" s="286">
        <v>0.65</v>
      </c>
      <c r="N301" s="238">
        <f t="shared" si="9"/>
        <v>780</v>
      </c>
      <c r="O301" s="287">
        <f t="shared" si="8"/>
        <v>0.393</v>
      </c>
      <c r="P301" s="261"/>
      <c r="Q301" s="261"/>
    </row>
    <row r="302" s="195" customFormat="1" ht="17.25" customHeight="1" spans="1:17">
      <c r="A302" s="207">
        <v>297</v>
      </c>
      <c r="B302" s="208"/>
      <c r="C302" s="254" t="s">
        <v>174</v>
      </c>
      <c r="D302" s="208"/>
      <c r="E302" s="237"/>
      <c r="F302" s="207"/>
      <c r="G302" s="207"/>
      <c r="H302" s="235"/>
      <c r="I302" s="229"/>
      <c r="J302" s="238">
        <v>0</v>
      </c>
      <c r="K302" s="288">
        <v>0</v>
      </c>
      <c r="L302" s="289"/>
      <c r="M302" s="286"/>
      <c r="N302" s="238">
        <f t="shared" si="9"/>
        <v>0</v>
      </c>
      <c r="O302" s="287">
        <f t="shared" si="8"/>
        <v>0</v>
      </c>
      <c r="P302" s="261"/>
      <c r="Q302" s="261"/>
    </row>
    <row r="303" s="195" customFormat="1" ht="17.25" customHeight="1" spans="1:17">
      <c r="A303" s="207">
        <v>298</v>
      </c>
      <c r="B303" s="208"/>
      <c r="C303" s="233" t="s">
        <v>80</v>
      </c>
      <c r="D303" s="208"/>
      <c r="E303" s="237"/>
      <c r="F303" s="207" t="s">
        <v>60</v>
      </c>
      <c r="G303" s="207">
        <v>35</v>
      </c>
      <c r="H303" s="235">
        <v>41060</v>
      </c>
      <c r="I303" s="229"/>
      <c r="J303" s="238">
        <v>74200</v>
      </c>
      <c r="K303" s="288">
        <v>22260</v>
      </c>
      <c r="L303" s="289">
        <v>74900</v>
      </c>
      <c r="M303" s="286">
        <v>0.5</v>
      </c>
      <c r="N303" s="238">
        <f t="shared" si="9"/>
        <v>37450</v>
      </c>
      <c r="O303" s="287">
        <f t="shared" si="8"/>
        <v>0.682</v>
      </c>
      <c r="P303" s="261"/>
      <c r="Q303" s="261"/>
    </row>
    <row r="304" s="195" customFormat="1" ht="17.25" customHeight="1" spans="1:17">
      <c r="A304" s="207">
        <v>299</v>
      </c>
      <c r="B304" s="208"/>
      <c r="C304" s="233" t="s">
        <v>61</v>
      </c>
      <c r="D304" s="208" t="s">
        <v>63</v>
      </c>
      <c r="E304" s="116"/>
      <c r="F304" s="207" t="s">
        <v>60</v>
      </c>
      <c r="G304" s="207">
        <v>1</v>
      </c>
      <c r="H304" s="235">
        <v>41060</v>
      </c>
      <c r="I304" s="229"/>
      <c r="J304" s="238">
        <v>15300</v>
      </c>
      <c r="K304" s="288">
        <v>4590</v>
      </c>
      <c r="L304" s="289">
        <v>12800</v>
      </c>
      <c r="M304" s="286">
        <v>0.5</v>
      </c>
      <c r="N304" s="238">
        <f t="shared" si="9"/>
        <v>6400</v>
      </c>
      <c r="O304" s="287">
        <f t="shared" si="8"/>
        <v>0.394</v>
      </c>
      <c r="P304" s="261"/>
      <c r="Q304" s="261"/>
    </row>
    <row r="305" s="195" customFormat="1" ht="17.25" customHeight="1" spans="1:17">
      <c r="A305" s="207">
        <v>300</v>
      </c>
      <c r="B305" s="208"/>
      <c r="C305" s="233" t="s">
        <v>61</v>
      </c>
      <c r="D305" s="239" t="s">
        <v>89</v>
      </c>
      <c r="E305" s="116"/>
      <c r="F305" s="207" t="s">
        <v>60</v>
      </c>
      <c r="G305" s="207">
        <v>1</v>
      </c>
      <c r="H305" s="235">
        <v>41060</v>
      </c>
      <c r="I305" s="229"/>
      <c r="J305" s="238">
        <v>5800</v>
      </c>
      <c r="K305" s="288">
        <v>1740</v>
      </c>
      <c r="L305" s="289">
        <v>5800</v>
      </c>
      <c r="M305" s="286">
        <v>0.5</v>
      </c>
      <c r="N305" s="238">
        <f t="shared" si="9"/>
        <v>2900</v>
      </c>
      <c r="O305" s="287">
        <f t="shared" si="8"/>
        <v>0.667</v>
      </c>
      <c r="P305" s="261"/>
      <c r="Q305" s="261"/>
    </row>
    <row r="306" s="195" customFormat="1" ht="17.25" customHeight="1" spans="1:17">
      <c r="A306" s="207">
        <v>301</v>
      </c>
      <c r="B306" s="208"/>
      <c r="C306" s="233" t="s">
        <v>90</v>
      </c>
      <c r="D306" s="208"/>
      <c r="E306" s="237"/>
      <c r="F306" s="207" t="s">
        <v>60</v>
      </c>
      <c r="G306" s="207">
        <v>1</v>
      </c>
      <c r="H306" s="235">
        <v>41060</v>
      </c>
      <c r="I306" s="229"/>
      <c r="J306" s="238">
        <v>9000</v>
      </c>
      <c r="K306" s="288">
        <v>2700</v>
      </c>
      <c r="L306" s="289">
        <v>6000</v>
      </c>
      <c r="M306" s="286">
        <v>0.5</v>
      </c>
      <c r="N306" s="238">
        <f t="shared" si="9"/>
        <v>3000</v>
      </c>
      <c r="O306" s="287">
        <f t="shared" si="8"/>
        <v>0.111</v>
      </c>
      <c r="P306" s="261"/>
      <c r="Q306" s="261"/>
    </row>
    <row r="307" s="195" customFormat="1" ht="17.25" customHeight="1" spans="1:17">
      <c r="A307" s="207">
        <v>302</v>
      </c>
      <c r="B307" s="208"/>
      <c r="C307" s="233" t="s">
        <v>91</v>
      </c>
      <c r="D307" s="208"/>
      <c r="E307" s="116"/>
      <c r="F307" s="207" t="s">
        <v>60</v>
      </c>
      <c r="G307" s="207">
        <v>1</v>
      </c>
      <c r="H307" s="235">
        <v>41060</v>
      </c>
      <c r="I307" s="229"/>
      <c r="J307" s="238">
        <v>1450</v>
      </c>
      <c r="K307" s="288">
        <v>435</v>
      </c>
      <c r="L307" s="289">
        <v>1000</v>
      </c>
      <c r="M307" s="286">
        <v>0.5</v>
      </c>
      <c r="N307" s="238">
        <f t="shared" si="9"/>
        <v>500</v>
      </c>
      <c r="O307" s="287">
        <f t="shared" si="8"/>
        <v>0.149</v>
      </c>
      <c r="P307" s="261"/>
      <c r="Q307" s="261"/>
    </row>
    <row r="308" s="195" customFormat="1" ht="17.25" customHeight="1" spans="1:17">
      <c r="A308" s="207">
        <v>303</v>
      </c>
      <c r="B308" s="208"/>
      <c r="C308" s="233" t="s">
        <v>68</v>
      </c>
      <c r="D308" s="208" t="s">
        <v>105</v>
      </c>
      <c r="E308" s="238"/>
      <c r="F308" s="207" t="s">
        <v>60</v>
      </c>
      <c r="G308" s="207">
        <v>5</v>
      </c>
      <c r="H308" s="235">
        <v>41060</v>
      </c>
      <c r="I308" s="229"/>
      <c r="J308" s="238"/>
      <c r="K308" s="288">
        <v>0</v>
      </c>
      <c r="L308" s="289">
        <v>11300</v>
      </c>
      <c r="M308" s="286">
        <v>0.5</v>
      </c>
      <c r="N308" s="238">
        <f t="shared" si="9"/>
        <v>5650</v>
      </c>
      <c r="O308" s="287">
        <f t="shared" si="8"/>
        <v>0</v>
      </c>
      <c r="P308" s="261"/>
      <c r="Q308" s="261"/>
    </row>
    <row r="309" s="195" customFormat="1" ht="17.25" customHeight="1" spans="1:17">
      <c r="A309" s="207">
        <v>304</v>
      </c>
      <c r="B309" s="208"/>
      <c r="C309" s="233" t="s">
        <v>71</v>
      </c>
      <c r="D309" s="208" t="s">
        <v>106</v>
      </c>
      <c r="E309" s="237"/>
      <c r="F309" s="207" t="s">
        <v>60</v>
      </c>
      <c r="G309" s="207">
        <v>8</v>
      </c>
      <c r="H309" s="235">
        <v>41060</v>
      </c>
      <c r="I309" s="229"/>
      <c r="J309" s="238">
        <v>49600</v>
      </c>
      <c r="K309" s="288">
        <v>14880</v>
      </c>
      <c r="L309" s="289">
        <v>16000</v>
      </c>
      <c r="M309" s="286">
        <v>0.5</v>
      </c>
      <c r="N309" s="238">
        <f t="shared" si="9"/>
        <v>8000</v>
      </c>
      <c r="O309" s="287">
        <f t="shared" si="8"/>
        <v>-0.462</v>
      </c>
      <c r="P309" s="261"/>
      <c r="Q309" s="261"/>
    </row>
    <row r="310" s="195" customFormat="1" ht="17.25" customHeight="1" spans="1:17">
      <c r="A310" s="207">
        <v>305</v>
      </c>
      <c r="B310" s="208"/>
      <c r="C310" s="233" t="s">
        <v>64</v>
      </c>
      <c r="D310" s="208" t="s">
        <v>65</v>
      </c>
      <c r="E310" s="237"/>
      <c r="F310" s="207" t="s">
        <v>60</v>
      </c>
      <c r="G310" s="207">
        <v>2</v>
      </c>
      <c r="H310" s="235">
        <v>41060</v>
      </c>
      <c r="I310" s="229"/>
      <c r="J310" s="238">
        <v>5760</v>
      </c>
      <c r="K310" s="288">
        <v>1728</v>
      </c>
      <c r="L310" s="289">
        <v>9998</v>
      </c>
      <c r="M310" s="286">
        <v>0.5</v>
      </c>
      <c r="N310" s="238">
        <f t="shared" si="9"/>
        <v>4999</v>
      </c>
      <c r="O310" s="287">
        <f t="shared" si="8"/>
        <v>1.893</v>
      </c>
      <c r="P310" s="261"/>
      <c r="Q310" s="261"/>
    </row>
    <row r="311" s="195" customFormat="1" ht="17.25" customHeight="1" spans="1:17">
      <c r="A311" s="207">
        <v>306</v>
      </c>
      <c r="B311" s="208"/>
      <c r="C311" s="233" t="s">
        <v>64</v>
      </c>
      <c r="D311" s="208" t="s">
        <v>89</v>
      </c>
      <c r="E311" s="238"/>
      <c r="F311" s="207" t="s">
        <v>60</v>
      </c>
      <c r="G311" s="207">
        <v>30</v>
      </c>
      <c r="H311" s="235">
        <v>41060</v>
      </c>
      <c r="I311" s="229"/>
      <c r="J311" s="238"/>
      <c r="K311" s="288">
        <v>0</v>
      </c>
      <c r="L311" s="289">
        <v>50700</v>
      </c>
      <c r="M311" s="286">
        <v>0.5</v>
      </c>
      <c r="N311" s="238">
        <f t="shared" si="9"/>
        <v>25350</v>
      </c>
      <c r="O311" s="287">
        <f t="shared" si="8"/>
        <v>0</v>
      </c>
      <c r="P311" s="261"/>
      <c r="Q311" s="261"/>
    </row>
    <row r="312" s="195" customFormat="1" ht="17.25" customHeight="1" spans="1:17">
      <c r="A312" s="207">
        <v>307</v>
      </c>
      <c r="B312" s="208"/>
      <c r="C312" s="233" t="s">
        <v>64</v>
      </c>
      <c r="D312" s="208" t="s">
        <v>63</v>
      </c>
      <c r="E312" s="238"/>
      <c r="F312" s="207" t="s">
        <v>60</v>
      </c>
      <c r="G312" s="207">
        <v>17</v>
      </c>
      <c r="H312" s="235">
        <v>41060</v>
      </c>
      <c r="I312" s="229"/>
      <c r="J312" s="238"/>
      <c r="K312" s="288">
        <v>0</v>
      </c>
      <c r="L312" s="289">
        <v>18700</v>
      </c>
      <c r="M312" s="286">
        <v>0.5</v>
      </c>
      <c r="N312" s="238">
        <f t="shared" si="9"/>
        <v>9350</v>
      </c>
      <c r="O312" s="287">
        <f t="shared" si="8"/>
        <v>0</v>
      </c>
      <c r="P312" s="261"/>
      <c r="Q312" s="261"/>
    </row>
    <row r="313" s="195" customFormat="1" ht="17.25" customHeight="1" spans="1:17">
      <c r="A313" s="207">
        <v>308</v>
      </c>
      <c r="B313" s="208"/>
      <c r="C313" s="233" t="s">
        <v>67</v>
      </c>
      <c r="D313" s="208"/>
      <c r="E313" s="116"/>
      <c r="F313" s="207" t="s">
        <v>60</v>
      </c>
      <c r="G313" s="207">
        <v>1</v>
      </c>
      <c r="H313" s="235">
        <v>41060</v>
      </c>
      <c r="I313" s="229"/>
      <c r="J313" s="238">
        <v>3200</v>
      </c>
      <c r="K313" s="288">
        <v>960</v>
      </c>
      <c r="L313" s="289">
        <v>2200</v>
      </c>
      <c r="M313" s="286">
        <v>0.5</v>
      </c>
      <c r="N313" s="238">
        <f t="shared" si="9"/>
        <v>1100</v>
      </c>
      <c r="O313" s="287">
        <f t="shared" si="8"/>
        <v>0.146</v>
      </c>
      <c r="P313" s="261"/>
      <c r="Q313" s="261"/>
    </row>
    <row r="314" s="195" customFormat="1" ht="17.25" customHeight="1" spans="1:17">
      <c r="A314" s="207">
        <v>309</v>
      </c>
      <c r="B314" s="208"/>
      <c r="C314" s="233" t="s">
        <v>112</v>
      </c>
      <c r="D314" s="208"/>
      <c r="E314" s="237"/>
      <c r="F314" s="207" t="s">
        <v>60</v>
      </c>
      <c r="G314" s="207">
        <v>2</v>
      </c>
      <c r="H314" s="235">
        <v>41060</v>
      </c>
      <c r="I314" s="229"/>
      <c r="J314" s="238">
        <v>2440</v>
      </c>
      <c r="K314" s="288">
        <v>732</v>
      </c>
      <c r="L314" s="289">
        <v>4400</v>
      </c>
      <c r="M314" s="286">
        <v>0.5</v>
      </c>
      <c r="N314" s="238">
        <f t="shared" si="9"/>
        <v>2200</v>
      </c>
      <c r="O314" s="287">
        <f t="shared" si="8"/>
        <v>2.005</v>
      </c>
      <c r="P314" s="261"/>
      <c r="Q314" s="261"/>
    </row>
    <row r="315" s="195" customFormat="1" ht="17.25" customHeight="1" spans="1:17">
      <c r="A315" s="207">
        <v>310</v>
      </c>
      <c r="B315" s="208"/>
      <c r="C315" s="233" t="s">
        <v>74</v>
      </c>
      <c r="D315" s="208"/>
      <c r="E315" s="237"/>
      <c r="F315" s="207" t="s">
        <v>60</v>
      </c>
      <c r="G315" s="207">
        <v>3</v>
      </c>
      <c r="H315" s="235">
        <v>41060</v>
      </c>
      <c r="I315" s="229"/>
      <c r="J315" s="238"/>
      <c r="K315" s="288">
        <v>0</v>
      </c>
      <c r="L315" s="289">
        <v>6900</v>
      </c>
      <c r="M315" s="286">
        <v>0.5</v>
      </c>
      <c r="N315" s="238">
        <f t="shared" si="9"/>
        <v>3450</v>
      </c>
      <c r="O315" s="287">
        <f t="shared" si="8"/>
        <v>0</v>
      </c>
      <c r="P315" s="261"/>
      <c r="Q315" s="261"/>
    </row>
    <row r="316" s="195" customFormat="1" ht="17.25" customHeight="1" spans="1:17">
      <c r="A316" s="207">
        <v>311</v>
      </c>
      <c r="B316" s="208"/>
      <c r="C316" s="254" t="s">
        <v>175</v>
      </c>
      <c r="D316" s="208"/>
      <c r="E316" s="237"/>
      <c r="F316" s="207" t="s">
        <v>176</v>
      </c>
      <c r="G316" s="207"/>
      <c r="H316" s="235"/>
      <c r="I316" s="229"/>
      <c r="J316" s="238">
        <v>0</v>
      </c>
      <c r="K316" s="288">
        <v>0</v>
      </c>
      <c r="L316" s="289"/>
      <c r="M316" s="286"/>
      <c r="N316" s="238">
        <f t="shared" si="9"/>
        <v>0</v>
      </c>
      <c r="O316" s="287">
        <f t="shared" si="8"/>
        <v>0</v>
      </c>
      <c r="P316" s="261"/>
      <c r="Q316" s="261"/>
    </row>
    <row r="317" s="195" customFormat="1" ht="17.25" customHeight="1" spans="1:17">
      <c r="A317" s="207">
        <v>312</v>
      </c>
      <c r="B317" s="208"/>
      <c r="C317" s="233" t="s">
        <v>80</v>
      </c>
      <c r="D317" s="208"/>
      <c r="E317" s="237"/>
      <c r="F317" s="207" t="s">
        <v>60</v>
      </c>
      <c r="G317" s="207">
        <v>18</v>
      </c>
      <c r="H317" s="235" t="s">
        <v>177</v>
      </c>
      <c r="I317" s="229"/>
      <c r="J317" s="238">
        <v>38160</v>
      </c>
      <c r="K317" s="288">
        <v>11448</v>
      </c>
      <c r="L317" s="289">
        <v>38520</v>
      </c>
      <c r="M317" s="286">
        <v>0.2</v>
      </c>
      <c r="N317" s="238">
        <f t="shared" si="9"/>
        <v>7704</v>
      </c>
      <c r="O317" s="287">
        <f t="shared" si="8"/>
        <v>-0.327</v>
      </c>
      <c r="P317" s="261"/>
      <c r="Q317" s="261"/>
    </row>
    <row r="318" s="195" customFormat="1" ht="17.25" customHeight="1" spans="1:17">
      <c r="A318" s="207">
        <v>313</v>
      </c>
      <c r="B318" s="208"/>
      <c r="C318" s="233" t="s">
        <v>71</v>
      </c>
      <c r="D318" s="208" t="s">
        <v>106</v>
      </c>
      <c r="E318" s="237"/>
      <c r="F318" s="207" t="s">
        <v>60</v>
      </c>
      <c r="G318" s="207">
        <v>4</v>
      </c>
      <c r="H318" s="235" t="s">
        <v>177</v>
      </c>
      <c r="I318" s="229"/>
      <c r="J318" s="238">
        <v>24800</v>
      </c>
      <c r="K318" s="288">
        <v>7440</v>
      </c>
      <c r="L318" s="289">
        <v>8000</v>
      </c>
      <c r="M318" s="286">
        <v>0.2</v>
      </c>
      <c r="N318" s="238">
        <f t="shared" si="9"/>
        <v>1600</v>
      </c>
      <c r="O318" s="287">
        <f t="shared" si="8"/>
        <v>-0.785</v>
      </c>
      <c r="P318" s="261"/>
      <c r="Q318" s="261"/>
    </row>
    <row r="319" s="195" customFormat="1" ht="17.25" customHeight="1" spans="1:17">
      <c r="A319" s="207">
        <v>314</v>
      </c>
      <c r="B319" s="208"/>
      <c r="C319" s="233" t="s">
        <v>64</v>
      </c>
      <c r="D319" s="208" t="s">
        <v>65</v>
      </c>
      <c r="E319" s="237"/>
      <c r="F319" s="207" t="s">
        <v>60</v>
      </c>
      <c r="G319" s="207">
        <v>2</v>
      </c>
      <c r="H319" s="235" t="s">
        <v>177</v>
      </c>
      <c r="I319" s="229"/>
      <c r="J319" s="238">
        <v>5760</v>
      </c>
      <c r="K319" s="288">
        <v>1728</v>
      </c>
      <c r="L319" s="289">
        <v>9998</v>
      </c>
      <c r="M319" s="286">
        <v>0.2</v>
      </c>
      <c r="N319" s="238">
        <f t="shared" si="9"/>
        <v>1999.6</v>
      </c>
      <c r="O319" s="287">
        <f t="shared" si="8"/>
        <v>0.157</v>
      </c>
      <c r="P319" s="261"/>
      <c r="Q319" s="261"/>
    </row>
    <row r="320" s="195" customFormat="1" ht="17.25" customHeight="1" spans="1:17">
      <c r="A320" s="207">
        <v>315</v>
      </c>
      <c r="B320" s="208"/>
      <c r="C320" s="233" t="s">
        <v>64</v>
      </c>
      <c r="D320" s="208" t="s">
        <v>89</v>
      </c>
      <c r="E320" s="238"/>
      <c r="F320" s="207" t="s">
        <v>60</v>
      </c>
      <c r="G320" s="207">
        <v>6</v>
      </c>
      <c r="H320" s="235" t="s">
        <v>177</v>
      </c>
      <c r="I320" s="229"/>
      <c r="J320" s="238"/>
      <c r="K320" s="288">
        <v>0</v>
      </c>
      <c r="L320" s="289">
        <v>10140</v>
      </c>
      <c r="M320" s="286">
        <v>0.2</v>
      </c>
      <c r="N320" s="238">
        <f t="shared" si="9"/>
        <v>2028</v>
      </c>
      <c r="O320" s="287">
        <f t="shared" si="8"/>
        <v>0</v>
      </c>
      <c r="P320" s="261"/>
      <c r="Q320" s="261"/>
    </row>
    <row r="321" s="195" customFormat="1" ht="17.25" customHeight="1" spans="1:17">
      <c r="A321" s="207">
        <v>316</v>
      </c>
      <c r="B321" s="208"/>
      <c r="C321" s="233" t="s">
        <v>64</v>
      </c>
      <c r="D321" s="208" t="s">
        <v>63</v>
      </c>
      <c r="E321" s="238"/>
      <c r="F321" s="207" t="s">
        <v>60</v>
      </c>
      <c r="G321" s="207">
        <v>4</v>
      </c>
      <c r="H321" s="235" t="s">
        <v>177</v>
      </c>
      <c r="I321" s="229"/>
      <c r="J321" s="238"/>
      <c r="K321" s="288">
        <v>0</v>
      </c>
      <c r="L321" s="289">
        <v>4400</v>
      </c>
      <c r="M321" s="286">
        <v>0.2</v>
      </c>
      <c r="N321" s="238">
        <f t="shared" si="9"/>
        <v>880</v>
      </c>
      <c r="O321" s="287">
        <f t="shared" si="8"/>
        <v>0</v>
      </c>
      <c r="P321" s="261"/>
      <c r="Q321" s="261"/>
    </row>
    <row r="322" s="195" customFormat="1" ht="17.25" customHeight="1" spans="1:17">
      <c r="A322" s="207">
        <v>317</v>
      </c>
      <c r="B322" s="208"/>
      <c r="C322" s="233" t="s">
        <v>110</v>
      </c>
      <c r="D322" s="208"/>
      <c r="E322" s="116"/>
      <c r="F322" s="207" t="s">
        <v>60</v>
      </c>
      <c r="G322" s="207">
        <v>2</v>
      </c>
      <c r="H322" s="235" t="s">
        <v>177</v>
      </c>
      <c r="I322" s="229"/>
      <c r="J322" s="238">
        <v>2340</v>
      </c>
      <c r="K322" s="288">
        <v>702</v>
      </c>
      <c r="L322" s="289">
        <v>3150</v>
      </c>
      <c r="M322" s="286">
        <v>0.2</v>
      </c>
      <c r="N322" s="238">
        <f t="shared" si="9"/>
        <v>630</v>
      </c>
      <c r="O322" s="287">
        <f t="shared" si="8"/>
        <v>-0.103</v>
      </c>
      <c r="P322" s="261"/>
      <c r="Q322" s="261"/>
    </row>
    <row r="323" s="195" customFormat="1" ht="17.25" customHeight="1" spans="1:17">
      <c r="A323" s="207">
        <v>318</v>
      </c>
      <c r="B323" s="208"/>
      <c r="C323" s="233" t="s">
        <v>74</v>
      </c>
      <c r="D323" s="208"/>
      <c r="E323" s="237"/>
      <c r="F323" s="207" t="s">
        <v>60</v>
      </c>
      <c r="G323" s="207">
        <v>2</v>
      </c>
      <c r="H323" s="235" t="s">
        <v>177</v>
      </c>
      <c r="I323" s="229"/>
      <c r="J323" s="238"/>
      <c r="K323" s="288">
        <v>0</v>
      </c>
      <c r="L323" s="289">
        <v>4600</v>
      </c>
      <c r="M323" s="286">
        <v>0.2</v>
      </c>
      <c r="N323" s="238">
        <f t="shared" si="9"/>
        <v>920</v>
      </c>
      <c r="O323" s="287">
        <f t="shared" si="8"/>
        <v>0</v>
      </c>
      <c r="P323" s="261"/>
      <c r="Q323" s="261"/>
    </row>
    <row r="324" s="195" customFormat="1" ht="17.25" customHeight="1" spans="1:17">
      <c r="A324" s="207">
        <v>319</v>
      </c>
      <c r="B324" s="208"/>
      <c r="C324" s="254" t="s">
        <v>178</v>
      </c>
      <c r="D324" s="208"/>
      <c r="E324" s="237"/>
      <c r="F324" s="207" t="s">
        <v>176</v>
      </c>
      <c r="G324" s="207"/>
      <c r="H324" s="235"/>
      <c r="I324" s="229"/>
      <c r="J324" s="238">
        <v>0</v>
      </c>
      <c r="K324" s="288">
        <v>0</v>
      </c>
      <c r="L324" s="289"/>
      <c r="M324" s="286"/>
      <c r="N324" s="238">
        <f t="shared" si="9"/>
        <v>0</v>
      </c>
      <c r="O324" s="287">
        <f t="shared" si="8"/>
        <v>0</v>
      </c>
      <c r="P324" s="261"/>
      <c r="Q324" s="261"/>
    </row>
    <row r="325" s="195" customFormat="1" ht="17.25" customHeight="1" spans="1:17">
      <c r="A325" s="207">
        <v>320</v>
      </c>
      <c r="B325" s="208"/>
      <c r="C325" s="233" t="s">
        <v>79</v>
      </c>
      <c r="D325" s="208" t="s">
        <v>65</v>
      </c>
      <c r="E325" s="234"/>
      <c r="F325" s="207" t="s">
        <v>60</v>
      </c>
      <c r="G325" s="207">
        <v>3</v>
      </c>
      <c r="H325" s="235" t="s">
        <v>179</v>
      </c>
      <c r="I325" s="229"/>
      <c r="J325" s="238">
        <v>295500</v>
      </c>
      <c r="K325" s="288">
        <v>88650</v>
      </c>
      <c r="L325" s="289">
        <v>240000</v>
      </c>
      <c r="M325" s="286">
        <v>0.3</v>
      </c>
      <c r="N325" s="238">
        <f t="shared" si="9"/>
        <v>72000</v>
      </c>
      <c r="O325" s="287">
        <f t="shared" si="8"/>
        <v>-0.188</v>
      </c>
      <c r="P325" s="261"/>
      <c r="Q325" s="261"/>
    </row>
    <row r="326" s="195" customFormat="1" ht="17.25" customHeight="1" spans="1:17">
      <c r="A326" s="207">
        <v>321</v>
      </c>
      <c r="B326" s="208"/>
      <c r="C326" s="233" t="s">
        <v>86</v>
      </c>
      <c r="D326" s="208" t="s">
        <v>87</v>
      </c>
      <c r="E326" s="236"/>
      <c r="F326" s="207" t="s">
        <v>60</v>
      </c>
      <c r="G326" s="207">
        <v>1</v>
      </c>
      <c r="H326" s="235" t="s">
        <v>179</v>
      </c>
      <c r="I326" s="229"/>
      <c r="J326" s="238"/>
      <c r="K326" s="288">
        <v>0</v>
      </c>
      <c r="L326" s="289">
        <v>5500</v>
      </c>
      <c r="M326" s="286">
        <v>0.3</v>
      </c>
      <c r="N326" s="238">
        <f t="shared" si="9"/>
        <v>1650</v>
      </c>
      <c r="O326" s="287">
        <f t="shared" si="8"/>
        <v>0</v>
      </c>
      <c r="P326" s="261"/>
      <c r="Q326" s="261"/>
    </row>
    <row r="327" s="195" customFormat="1" ht="17.25" customHeight="1" spans="1:17">
      <c r="A327" s="207">
        <v>322</v>
      </c>
      <c r="B327" s="208"/>
      <c r="C327" s="233" t="s">
        <v>61</v>
      </c>
      <c r="D327" s="208" t="s">
        <v>63</v>
      </c>
      <c r="E327" s="116"/>
      <c r="F327" s="207" t="s">
        <v>60</v>
      </c>
      <c r="G327" s="207">
        <v>1</v>
      </c>
      <c r="H327" s="235" t="s">
        <v>179</v>
      </c>
      <c r="I327" s="229"/>
      <c r="J327" s="238">
        <v>15300</v>
      </c>
      <c r="K327" s="288">
        <v>4589.99</v>
      </c>
      <c r="L327" s="289">
        <v>12800</v>
      </c>
      <c r="M327" s="286">
        <v>0.3</v>
      </c>
      <c r="N327" s="238">
        <f t="shared" si="9"/>
        <v>3840</v>
      </c>
      <c r="O327" s="287">
        <f t="shared" si="8"/>
        <v>-0.163</v>
      </c>
      <c r="P327" s="261"/>
      <c r="Q327" s="261"/>
    </row>
    <row r="328" s="195" customFormat="1" ht="17.25" customHeight="1" spans="1:17">
      <c r="A328" s="207">
        <v>323</v>
      </c>
      <c r="B328" s="208"/>
      <c r="C328" s="254" t="s">
        <v>180</v>
      </c>
      <c r="D328" s="208"/>
      <c r="E328" s="116"/>
      <c r="F328" s="207"/>
      <c r="G328" s="207"/>
      <c r="H328" s="235"/>
      <c r="I328" s="229"/>
      <c r="J328" s="238"/>
      <c r="K328" s="288"/>
      <c r="L328" s="289"/>
      <c r="M328" s="286"/>
      <c r="N328" s="238">
        <f t="shared" si="9"/>
        <v>0</v>
      </c>
      <c r="O328" s="287">
        <f t="shared" ref="O328:O391" si="10">IF(K328=0,,(N328-K328)/K328)</f>
        <v>0</v>
      </c>
      <c r="P328" s="261"/>
      <c r="Q328" s="261"/>
    </row>
    <row r="329" s="195" customFormat="1" ht="17.25" customHeight="1" spans="1:17">
      <c r="A329" s="207">
        <v>324</v>
      </c>
      <c r="B329" s="208"/>
      <c r="C329" s="209" t="s">
        <v>181</v>
      </c>
      <c r="D329" s="210"/>
      <c r="E329" s="208"/>
      <c r="F329" s="210" t="s">
        <v>75</v>
      </c>
      <c r="G329" s="210">
        <v>1</v>
      </c>
      <c r="H329" s="211">
        <v>39933</v>
      </c>
      <c r="I329" s="229"/>
      <c r="J329" s="292"/>
      <c r="K329" s="292"/>
      <c r="L329" s="238">
        <v>480</v>
      </c>
      <c r="M329" s="286">
        <v>0.2</v>
      </c>
      <c r="N329" s="238">
        <f t="shared" si="9"/>
        <v>96</v>
      </c>
      <c r="O329" s="287">
        <f t="shared" si="10"/>
        <v>0</v>
      </c>
      <c r="P329" s="261"/>
      <c r="Q329" s="261"/>
    </row>
    <row r="330" s="195" customFormat="1" ht="17.25" customHeight="1" spans="1:17">
      <c r="A330" s="207">
        <v>325</v>
      </c>
      <c r="B330" s="208"/>
      <c r="C330" s="209" t="s">
        <v>182</v>
      </c>
      <c r="D330" s="210"/>
      <c r="E330" s="208"/>
      <c r="F330" s="210" t="s">
        <v>75</v>
      </c>
      <c r="G330" s="210">
        <v>1</v>
      </c>
      <c r="H330" s="108">
        <v>40908</v>
      </c>
      <c r="I330" s="229"/>
      <c r="J330" s="292"/>
      <c r="K330" s="292"/>
      <c r="L330" s="238">
        <v>1526</v>
      </c>
      <c r="M330" s="286">
        <v>0.4</v>
      </c>
      <c r="N330" s="238">
        <f t="shared" si="9"/>
        <v>610.4</v>
      </c>
      <c r="O330" s="287">
        <f t="shared" si="10"/>
        <v>0</v>
      </c>
      <c r="P330" s="261"/>
      <c r="Q330" s="261"/>
    </row>
    <row r="331" s="195" customFormat="1" ht="17.25" customHeight="1" spans="1:17">
      <c r="A331" s="207">
        <v>326</v>
      </c>
      <c r="B331" s="208"/>
      <c r="C331" s="212" t="s">
        <v>183</v>
      </c>
      <c r="D331" s="213"/>
      <c r="E331" s="214" t="s">
        <v>176</v>
      </c>
      <c r="F331" s="215" t="s">
        <v>60</v>
      </c>
      <c r="G331" s="210">
        <v>1</v>
      </c>
      <c r="H331" s="108">
        <v>40512</v>
      </c>
      <c r="I331" s="229"/>
      <c r="J331" s="292"/>
      <c r="K331" s="292"/>
      <c r="L331" s="238">
        <v>100</v>
      </c>
      <c r="M331" s="286">
        <v>0.3</v>
      </c>
      <c r="N331" s="238">
        <f t="shared" si="9"/>
        <v>30</v>
      </c>
      <c r="O331" s="287">
        <f t="shared" si="10"/>
        <v>0</v>
      </c>
      <c r="P331" s="261"/>
      <c r="Q331" s="261"/>
    </row>
    <row r="332" s="195" customFormat="1" ht="17.25" customHeight="1" spans="1:17">
      <c r="A332" s="207">
        <v>327</v>
      </c>
      <c r="B332" s="208"/>
      <c r="C332" s="216" t="s">
        <v>184</v>
      </c>
      <c r="D332" s="213"/>
      <c r="E332" s="217" t="s">
        <v>176</v>
      </c>
      <c r="F332" s="215" t="s">
        <v>60</v>
      </c>
      <c r="G332" s="210">
        <v>1</v>
      </c>
      <c r="H332" s="108">
        <v>40908</v>
      </c>
      <c r="I332" s="229"/>
      <c r="J332" s="292"/>
      <c r="K332" s="292"/>
      <c r="L332" s="238">
        <v>4800</v>
      </c>
      <c r="M332" s="286">
        <v>0.4</v>
      </c>
      <c r="N332" s="238">
        <f t="shared" si="9"/>
        <v>1920</v>
      </c>
      <c r="O332" s="287">
        <f t="shared" si="10"/>
        <v>0</v>
      </c>
      <c r="P332" s="261"/>
      <c r="Q332" s="261"/>
    </row>
    <row r="333" s="195" customFormat="1" ht="17.25" customHeight="1" spans="1:17">
      <c r="A333" s="207">
        <v>328</v>
      </c>
      <c r="B333" s="208"/>
      <c r="C333" s="216" t="s">
        <v>185</v>
      </c>
      <c r="D333" s="213"/>
      <c r="E333" s="217" t="s">
        <v>176</v>
      </c>
      <c r="F333" s="218" t="s">
        <v>186</v>
      </c>
      <c r="G333" s="215">
        <v>17</v>
      </c>
      <c r="H333" s="211">
        <v>39933</v>
      </c>
      <c r="I333" s="229"/>
      <c r="J333" s="292"/>
      <c r="K333" s="292"/>
      <c r="L333" s="238">
        <v>25500</v>
      </c>
      <c r="M333" s="286">
        <v>0.2</v>
      </c>
      <c r="N333" s="238">
        <f t="shared" si="9"/>
        <v>5100</v>
      </c>
      <c r="O333" s="287">
        <f t="shared" si="10"/>
        <v>0</v>
      </c>
      <c r="P333" s="261"/>
      <c r="Q333" s="261"/>
    </row>
    <row r="334" s="195" customFormat="1" ht="17.25" customHeight="1" spans="1:17">
      <c r="A334" s="207">
        <v>329</v>
      </c>
      <c r="B334" s="208"/>
      <c r="C334" s="216" t="s">
        <v>187</v>
      </c>
      <c r="D334" s="213"/>
      <c r="E334" s="217" t="s">
        <v>176</v>
      </c>
      <c r="F334" s="215" t="s">
        <v>75</v>
      </c>
      <c r="G334" s="215">
        <v>16</v>
      </c>
      <c r="H334" s="108">
        <v>40512</v>
      </c>
      <c r="I334" s="229"/>
      <c r="J334" s="292"/>
      <c r="K334" s="292"/>
      <c r="L334" s="238">
        <v>4768</v>
      </c>
      <c r="M334" s="286">
        <v>0.3</v>
      </c>
      <c r="N334" s="238">
        <f t="shared" si="9"/>
        <v>1430.4</v>
      </c>
      <c r="O334" s="287">
        <f t="shared" si="10"/>
        <v>0</v>
      </c>
      <c r="P334" s="261"/>
      <c r="Q334" s="261"/>
    </row>
    <row r="335" s="195" customFormat="1" ht="17.25" customHeight="1" spans="1:17">
      <c r="A335" s="207">
        <v>330</v>
      </c>
      <c r="B335" s="208"/>
      <c r="C335" s="216" t="s">
        <v>188</v>
      </c>
      <c r="E335" s="217" t="s">
        <v>176</v>
      </c>
      <c r="F335" s="215" t="s">
        <v>75</v>
      </c>
      <c r="G335" s="215">
        <v>3</v>
      </c>
      <c r="H335" s="108">
        <v>40908</v>
      </c>
      <c r="I335" s="229"/>
      <c r="J335" s="292"/>
      <c r="K335" s="292"/>
      <c r="L335" s="238">
        <v>3600</v>
      </c>
      <c r="M335" s="286">
        <v>0.4</v>
      </c>
      <c r="N335" s="238">
        <f t="shared" si="9"/>
        <v>1440</v>
      </c>
      <c r="O335" s="287">
        <f t="shared" si="10"/>
        <v>0</v>
      </c>
      <c r="P335" s="261"/>
      <c r="Q335" s="261"/>
    </row>
    <row r="336" s="195" customFormat="1" ht="17.25" customHeight="1" spans="1:17">
      <c r="A336" s="207">
        <v>331</v>
      </c>
      <c r="B336" s="208"/>
      <c r="C336" s="209" t="s">
        <v>189</v>
      </c>
      <c r="D336" s="210">
        <v>600</v>
      </c>
      <c r="E336" s="208"/>
      <c r="F336" s="210" t="s">
        <v>75</v>
      </c>
      <c r="G336" s="210">
        <v>2</v>
      </c>
      <c r="H336" s="108">
        <v>40908</v>
      </c>
      <c r="I336" s="229"/>
      <c r="J336" s="292"/>
      <c r="K336" s="292"/>
      <c r="L336" s="238">
        <v>30</v>
      </c>
      <c r="M336" s="286">
        <v>0.4</v>
      </c>
      <c r="N336" s="238">
        <f t="shared" si="9"/>
        <v>12</v>
      </c>
      <c r="O336" s="287">
        <f t="shared" si="10"/>
        <v>0</v>
      </c>
      <c r="P336" s="261"/>
      <c r="Q336" s="261"/>
    </row>
    <row r="337" s="195" customFormat="1" ht="17.25" customHeight="1" spans="1:17">
      <c r="A337" s="207">
        <v>332</v>
      </c>
      <c r="B337" s="208"/>
      <c r="C337" s="209" t="s">
        <v>190</v>
      </c>
      <c r="D337" s="210"/>
      <c r="E337" s="208"/>
      <c r="F337" s="210" t="s">
        <v>75</v>
      </c>
      <c r="G337" s="210">
        <v>12</v>
      </c>
      <c r="H337" s="211">
        <v>39933</v>
      </c>
      <c r="I337" s="211"/>
      <c r="J337" s="292"/>
      <c r="K337" s="292"/>
      <c r="L337" s="238">
        <v>1800</v>
      </c>
      <c r="M337" s="286">
        <v>0.2</v>
      </c>
      <c r="N337" s="238">
        <f t="shared" si="9"/>
        <v>360</v>
      </c>
      <c r="O337" s="287">
        <f t="shared" si="10"/>
        <v>0</v>
      </c>
      <c r="P337" s="261"/>
      <c r="Q337" s="261"/>
    </row>
    <row r="338" s="195" customFormat="1" ht="17.25" customHeight="1" spans="1:17">
      <c r="A338" s="207">
        <v>333</v>
      </c>
      <c r="B338" s="208"/>
      <c r="C338" s="219" t="s">
        <v>191</v>
      </c>
      <c r="D338" s="210"/>
      <c r="E338" s="208"/>
      <c r="F338" s="210" t="s">
        <v>75</v>
      </c>
      <c r="G338" s="210">
        <v>2</v>
      </c>
      <c r="H338" s="108">
        <v>40512</v>
      </c>
      <c r="I338" s="211"/>
      <c r="J338" s="292"/>
      <c r="K338" s="292"/>
      <c r="L338" s="238">
        <v>220</v>
      </c>
      <c r="M338" s="286">
        <v>0.3</v>
      </c>
      <c r="N338" s="238">
        <f t="shared" si="9"/>
        <v>66</v>
      </c>
      <c r="O338" s="287">
        <f t="shared" si="10"/>
        <v>0</v>
      </c>
      <c r="P338" s="261"/>
      <c r="Q338" s="261"/>
    </row>
    <row r="339" s="195" customFormat="1" ht="17.25" customHeight="1" spans="1:17">
      <c r="A339" s="207">
        <v>334</v>
      </c>
      <c r="B339" s="208"/>
      <c r="C339" s="209" t="s">
        <v>192</v>
      </c>
      <c r="D339" s="210"/>
      <c r="E339" s="208"/>
      <c r="F339" s="210" t="s">
        <v>75</v>
      </c>
      <c r="G339" s="210">
        <v>1</v>
      </c>
      <c r="H339" s="108">
        <v>40908</v>
      </c>
      <c r="I339" s="211"/>
      <c r="J339" s="292"/>
      <c r="K339" s="292"/>
      <c r="L339" s="238">
        <v>4.5</v>
      </c>
      <c r="M339" s="286">
        <v>0.15</v>
      </c>
      <c r="N339" s="238">
        <f t="shared" si="9"/>
        <v>0.68</v>
      </c>
      <c r="O339" s="287">
        <f t="shared" si="10"/>
        <v>0</v>
      </c>
      <c r="P339" s="261"/>
      <c r="Q339" s="261"/>
    </row>
    <row r="340" s="195" customFormat="1" ht="17.25" customHeight="1" spans="1:17">
      <c r="A340" s="207">
        <v>335</v>
      </c>
      <c r="B340" s="208"/>
      <c r="C340" s="209" t="s">
        <v>193</v>
      </c>
      <c r="D340" s="210"/>
      <c r="E340" s="208"/>
      <c r="F340" s="210" t="s">
        <v>75</v>
      </c>
      <c r="G340" s="210">
        <v>8</v>
      </c>
      <c r="H340" s="108">
        <v>40908</v>
      </c>
      <c r="I340" s="211"/>
      <c r="J340" s="292"/>
      <c r="K340" s="292"/>
      <c r="L340" s="238">
        <v>1360</v>
      </c>
      <c r="M340" s="286">
        <v>0.4</v>
      </c>
      <c r="N340" s="238">
        <f t="shared" si="9"/>
        <v>544</v>
      </c>
      <c r="O340" s="287">
        <f t="shared" si="10"/>
        <v>0</v>
      </c>
      <c r="P340" s="261"/>
      <c r="Q340" s="261"/>
    </row>
    <row r="341" s="195" customFormat="1" ht="17.25" customHeight="1" spans="1:17">
      <c r="A341" s="207">
        <v>336</v>
      </c>
      <c r="B341" s="208"/>
      <c r="C341" s="209" t="s">
        <v>194</v>
      </c>
      <c r="D341" s="210"/>
      <c r="E341" s="208"/>
      <c r="F341" s="210" t="s">
        <v>75</v>
      </c>
      <c r="G341" s="210">
        <v>1</v>
      </c>
      <c r="H341" s="108">
        <v>40908</v>
      </c>
      <c r="I341" s="211"/>
      <c r="J341" s="292"/>
      <c r="K341" s="292"/>
      <c r="L341" s="238">
        <v>10</v>
      </c>
      <c r="M341" s="286">
        <v>0.4</v>
      </c>
      <c r="N341" s="238">
        <f t="shared" si="9"/>
        <v>4</v>
      </c>
      <c r="O341" s="287">
        <f t="shared" si="10"/>
        <v>0</v>
      </c>
      <c r="P341" s="261"/>
      <c r="Q341" s="261"/>
    </row>
    <row r="342" s="195" customFormat="1" ht="17.25" customHeight="1" spans="1:17">
      <c r="A342" s="207">
        <v>337</v>
      </c>
      <c r="B342" s="208"/>
      <c r="C342" s="209" t="s">
        <v>195</v>
      </c>
      <c r="D342" s="210"/>
      <c r="E342" s="208"/>
      <c r="F342" s="210" t="s">
        <v>196</v>
      </c>
      <c r="G342" s="210">
        <v>5</v>
      </c>
      <c r="H342" s="211">
        <v>39933</v>
      </c>
      <c r="I342" s="211"/>
      <c r="J342" s="292"/>
      <c r="K342" s="292"/>
      <c r="L342" s="238">
        <v>50</v>
      </c>
      <c r="M342" s="286">
        <v>0.2</v>
      </c>
      <c r="N342" s="238">
        <f t="shared" si="9"/>
        <v>10</v>
      </c>
      <c r="O342" s="287">
        <f t="shared" si="10"/>
        <v>0</v>
      </c>
      <c r="P342" s="261"/>
      <c r="Q342" s="261"/>
    </row>
    <row r="343" s="195" customFormat="1" ht="17.25" customHeight="1" spans="1:17">
      <c r="A343" s="207">
        <v>338</v>
      </c>
      <c r="B343" s="208"/>
      <c r="C343" s="209" t="s">
        <v>197</v>
      </c>
      <c r="D343" s="210">
        <v>900</v>
      </c>
      <c r="E343" s="208"/>
      <c r="F343" s="210" t="s">
        <v>75</v>
      </c>
      <c r="G343" s="210">
        <v>3</v>
      </c>
      <c r="H343" s="108">
        <v>40512</v>
      </c>
      <c r="I343" s="211"/>
      <c r="J343" s="292"/>
      <c r="K343" s="292"/>
      <c r="L343" s="238">
        <v>57</v>
      </c>
      <c r="M343" s="286">
        <v>0.3</v>
      </c>
      <c r="N343" s="238">
        <f t="shared" si="9"/>
        <v>17.1</v>
      </c>
      <c r="O343" s="287">
        <f t="shared" si="10"/>
        <v>0</v>
      </c>
      <c r="P343" s="261"/>
      <c r="Q343" s="261"/>
    </row>
    <row r="344" s="195" customFormat="1" ht="17.25" customHeight="1" spans="1:17">
      <c r="A344" s="207">
        <v>339</v>
      </c>
      <c r="B344" s="208"/>
      <c r="C344" s="209" t="s">
        <v>197</v>
      </c>
      <c r="D344" s="210">
        <v>600</v>
      </c>
      <c r="E344" s="208"/>
      <c r="F344" s="210" t="s">
        <v>75</v>
      </c>
      <c r="G344" s="210">
        <v>5</v>
      </c>
      <c r="H344" s="108">
        <v>40209</v>
      </c>
      <c r="I344" s="211"/>
      <c r="J344" s="292"/>
      <c r="K344" s="292"/>
      <c r="L344" s="238">
        <v>55</v>
      </c>
      <c r="M344" s="286">
        <v>0.3</v>
      </c>
      <c r="N344" s="238">
        <f t="shared" si="9"/>
        <v>16.5</v>
      </c>
      <c r="O344" s="287">
        <f t="shared" si="10"/>
        <v>0</v>
      </c>
      <c r="P344" s="261"/>
      <c r="Q344" s="261"/>
    </row>
    <row r="345" s="195" customFormat="1" ht="17.25" customHeight="1" spans="1:17">
      <c r="A345" s="207">
        <v>340</v>
      </c>
      <c r="B345" s="208"/>
      <c r="C345" s="209" t="s">
        <v>197</v>
      </c>
      <c r="D345" s="210">
        <v>450</v>
      </c>
      <c r="E345" s="208"/>
      <c r="F345" s="210" t="s">
        <v>75</v>
      </c>
      <c r="G345" s="210">
        <v>2</v>
      </c>
      <c r="H345" s="108">
        <v>40512</v>
      </c>
      <c r="I345" s="211"/>
      <c r="J345" s="292"/>
      <c r="K345" s="292"/>
      <c r="L345" s="238">
        <v>17</v>
      </c>
      <c r="M345" s="286">
        <v>0.3</v>
      </c>
      <c r="N345" s="238">
        <f t="shared" si="9"/>
        <v>5.1</v>
      </c>
      <c r="O345" s="287">
        <f t="shared" si="10"/>
        <v>0</v>
      </c>
      <c r="P345" s="261"/>
      <c r="Q345" s="261"/>
    </row>
    <row r="346" s="195" customFormat="1" ht="17.25" customHeight="1" spans="1:17">
      <c r="A346" s="207">
        <v>341</v>
      </c>
      <c r="B346" s="208"/>
      <c r="C346" s="209" t="s">
        <v>197</v>
      </c>
      <c r="D346" s="210">
        <v>300</v>
      </c>
      <c r="E346" s="208"/>
      <c r="F346" s="210" t="s">
        <v>75</v>
      </c>
      <c r="G346" s="210">
        <v>2</v>
      </c>
      <c r="H346" s="108">
        <v>40209</v>
      </c>
      <c r="I346" s="211"/>
      <c r="J346" s="292"/>
      <c r="K346" s="292"/>
      <c r="L346" s="238">
        <v>14</v>
      </c>
      <c r="M346" s="286">
        <v>0.3</v>
      </c>
      <c r="N346" s="238">
        <f t="shared" si="9"/>
        <v>4.2</v>
      </c>
      <c r="O346" s="287">
        <f t="shared" si="10"/>
        <v>0</v>
      </c>
      <c r="P346" s="261"/>
      <c r="Q346" s="261"/>
    </row>
    <row r="347" s="195" customFormat="1" ht="17.25" customHeight="1" spans="1:17">
      <c r="A347" s="207">
        <v>342</v>
      </c>
      <c r="B347" s="208"/>
      <c r="C347" s="209" t="s">
        <v>198</v>
      </c>
      <c r="D347" s="220"/>
      <c r="E347" s="208"/>
      <c r="F347" s="210" t="s">
        <v>75</v>
      </c>
      <c r="G347" s="210">
        <v>6</v>
      </c>
      <c r="H347" s="108">
        <v>40209</v>
      </c>
      <c r="I347" s="229"/>
      <c r="J347" s="292"/>
      <c r="K347" s="292"/>
      <c r="L347" s="238">
        <v>810</v>
      </c>
      <c r="M347" s="286">
        <v>0.3</v>
      </c>
      <c r="N347" s="238">
        <f t="shared" si="9"/>
        <v>243</v>
      </c>
      <c r="O347" s="287">
        <f t="shared" si="10"/>
        <v>0</v>
      </c>
      <c r="P347" s="261"/>
      <c r="Q347" s="261"/>
    </row>
    <row r="348" s="195" customFormat="1" ht="17.25" customHeight="1" spans="1:17">
      <c r="A348" s="207">
        <v>343</v>
      </c>
      <c r="B348" s="208"/>
      <c r="C348" s="209" t="s">
        <v>199</v>
      </c>
      <c r="D348" s="220"/>
      <c r="E348" s="208"/>
      <c r="F348" s="210" t="s">
        <v>75</v>
      </c>
      <c r="G348" s="210">
        <v>10</v>
      </c>
      <c r="H348" s="108">
        <v>40209</v>
      </c>
      <c r="I348" s="229"/>
      <c r="J348" s="292"/>
      <c r="K348" s="292"/>
      <c r="L348" s="238">
        <v>550</v>
      </c>
      <c r="M348" s="286">
        <v>0.3</v>
      </c>
      <c r="N348" s="238">
        <f t="shared" si="9"/>
        <v>165</v>
      </c>
      <c r="O348" s="287">
        <f t="shared" si="10"/>
        <v>0</v>
      </c>
      <c r="P348" s="261"/>
      <c r="Q348" s="261"/>
    </row>
    <row r="349" s="195" customFormat="1" ht="17.25" customHeight="1" spans="1:17">
      <c r="A349" s="207">
        <v>344</v>
      </c>
      <c r="B349" s="208"/>
      <c r="C349" s="209" t="s">
        <v>200</v>
      </c>
      <c r="D349" s="220"/>
      <c r="E349" s="208"/>
      <c r="F349" s="210" t="s">
        <v>75</v>
      </c>
      <c r="G349" s="210">
        <v>5</v>
      </c>
      <c r="H349" s="108">
        <v>40209</v>
      </c>
      <c r="I349" s="229"/>
      <c r="J349" s="292"/>
      <c r="K349" s="292"/>
      <c r="L349" s="238">
        <v>325</v>
      </c>
      <c r="M349" s="286">
        <v>0.3</v>
      </c>
      <c r="N349" s="238">
        <f t="shared" si="9"/>
        <v>97.5</v>
      </c>
      <c r="O349" s="287">
        <f t="shared" si="10"/>
        <v>0</v>
      </c>
      <c r="P349" s="261"/>
      <c r="Q349" s="261"/>
    </row>
    <row r="350" s="195" customFormat="1" ht="17.25" customHeight="1" spans="1:17">
      <c r="A350" s="207">
        <v>345</v>
      </c>
      <c r="B350" s="208"/>
      <c r="C350" s="209" t="s">
        <v>201</v>
      </c>
      <c r="D350" s="220"/>
      <c r="E350" s="208"/>
      <c r="F350" s="210" t="s">
        <v>75</v>
      </c>
      <c r="G350" s="210">
        <v>1</v>
      </c>
      <c r="H350" s="108">
        <v>40512</v>
      </c>
      <c r="I350" s="229"/>
      <c r="J350" s="292"/>
      <c r="K350" s="292"/>
      <c r="L350" s="238">
        <v>180</v>
      </c>
      <c r="M350" s="286">
        <v>0.3</v>
      </c>
      <c r="N350" s="238">
        <f t="shared" si="9"/>
        <v>54</v>
      </c>
      <c r="O350" s="287">
        <f t="shared" si="10"/>
        <v>0</v>
      </c>
      <c r="P350" s="261"/>
      <c r="Q350" s="261"/>
    </row>
    <row r="351" s="195" customFormat="1" ht="17.25" customHeight="1" spans="1:17">
      <c r="A351" s="207">
        <v>346</v>
      </c>
      <c r="B351" s="208"/>
      <c r="C351" s="209" t="s">
        <v>202</v>
      </c>
      <c r="D351" s="220"/>
      <c r="E351" s="208"/>
      <c r="F351" s="210" t="s">
        <v>155</v>
      </c>
      <c r="G351" s="210">
        <v>14</v>
      </c>
      <c r="H351" s="108">
        <v>40908</v>
      </c>
      <c r="I351" s="229"/>
      <c r="J351" s="292"/>
      <c r="K351" s="292"/>
      <c r="L351" s="238">
        <v>350</v>
      </c>
      <c r="M351" s="286">
        <v>0.4</v>
      </c>
      <c r="N351" s="238">
        <f t="shared" si="9"/>
        <v>140</v>
      </c>
      <c r="O351" s="287">
        <f t="shared" si="10"/>
        <v>0</v>
      </c>
      <c r="P351" s="261"/>
      <c r="Q351" s="261"/>
    </row>
    <row r="352" s="195" customFormat="1" ht="17.25" customHeight="1" spans="1:17">
      <c r="A352" s="207">
        <v>347</v>
      </c>
      <c r="B352" s="208"/>
      <c r="C352" s="209" t="s">
        <v>116</v>
      </c>
      <c r="D352" s="220"/>
      <c r="E352" s="208"/>
      <c r="F352" s="210" t="s">
        <v>196</v>
      </c>
      <c r="G352" s="210">
        <v>1</v>
      </c>
      <c r="H352" s="108">
        <v>40209</v>
      </c>
      <c r="I352" s="229"/>
      <c r="J352" s="292"/>
      <c r="K352" s="292"/>
      <c r="L352" s="238">
        <v>28</v>
      </c>
      <c r="M352" s="286">
        <v>0.3</v>
      </c>
      <c r="N352" s="238">
        <f t="shared" si="9"/>
        <v>8.4</v>
      </c>
      <c r="O352" s="287">
        <f t="shared" si="10"/>
        <v>0</v>
      </c>
      <c r="P352" s="261"/>
      <c r="Q352" s="261"/>
    </row>
    <row r="353" s="195" customFormat="1" ht="17.25" customHeight="1" spans="1:17">
      <c r="A353" s="207">
        <v>348</v>
      </c>
      <c r="B353" s="208"/>
      <c r="C353" s="209" t="s">
        <v>120</v>
      </c>
      <c r="D353" s="210"/>
      <c r="E353" s="208"/>
      <c r="F353" s="210" t="s">
        <v>196</v>
      </c>
      <c r="G353" s="210">
        <v>16</v>
      </c>
      <c r="H353" s="108">
        <v>40209</v>
      </c>
      <c r="I353" s="229"/>
      <c r="J353" s="292"/>
      <c r="K353" s="292"/>
      <c r="L353" s="238">
        <v>3984</v>
      </c>
      <c r="M353" s="286">
        <v>0.3</v>
      </c>
      <c r="N353" s="238">
        <f t="shared" si="9"/>
        <v>1195.2</v>
      </c>
      <c r="O353" s="287">
        <f t="shared" si="10"/>
        <v>0</v>
      </c>
      <c r="P353" s="261"/>
      <c r="Q353" s="261"/>
    </row>
    <row r="354" s="195" customFormat="1" ht="17.25" customHeight="1" spans="1:17">
      <c r="A354" s="207">
        <v>349</v>
      </c>
      <c r="B354" s="208"/>
      <c r="C354" s="209" t="s">
        <v>203</v>
      </c>
      <c r="D354" s="220"/>
      <c r="E354" s="208"/>
      <c r="F354" s="210" t="s">
        <v>60</v>
      </c>
      <c r="G354" s="210">
        <v>1</v>
      </c>
      <c r="H354" s="211">
        <v>39933</v>
      </c>
      <c r="I354" s="229"/>
      <c r="J354" s="292"/>
      <c r="K354" s="292"/>
      <c r="L354" s="238">
        <v>280</v>
      </c>
      <c r="M354" s="286">
        <v>0.2</v>
      </c>
      <c r="N354" s="238">
        <f t="shared" si="9"/>
        <v>56</v>
      </c>
      <c r="O354" s="287">
        <f t="shared" si="10"/>
        <v>0</v>
      </c>
      <c r="P354" s="261"/>
      <c r="Q354" s="261"/>
    </row>
    <row r="355" s="195" customFormat="1" ht="17.25" customHeight="1" spans="1:17">
      <c r="A355" s="207">
        <v>350</v>
      </c>
      <c r="B355" s="208"/>
      <c r="C355" s="209" t="s">
        <v>204</v>
      </c>
      <c r="D355" s="220"/>
      <c r="E355" s="208"/>
      <c r="F355" s="210" t="s">
        <v>75</v>
      </c>
      <c r="G355" s="210">
        <v>15</v>
      </c>
      <c r="H355" s="108">
        <v>40209</v>
      </c>
      <c r="I355" s="229"/>
      <c r="J355" s="292"/>
      <c r="K355" s="292"/>
      <c r="L355" s="238">
        <v>2700</v>
      </c>
      <c r="M355" s="286">
        <v>0.3</v>
      </c>
      <c r="N355" s="238">
        <f t="shared" si="9"/>
        <v>810</v>
      </c>
      <c r="O355" s="287">
        <f t="shared" si="10"/>
        <v>0</v>
      </c>
      <c r="P355" s="261"/>
      <c r="Q355" s="261"/>
    </row>
    <row r="356" s="195" customFormat="1" ht="17.25" customHeight="1" spans="1:17">
      <c r="A356" s="207">
        <v>351</v>
      </c>
      <c r="B356" s="208"/>
      <c r="C356" s="221" t="s">
        <v>205</v>
      </c>
      <c r="D356" s="222"/>
      <c r="E356" s="223"/>
      <c r="F356" s="224" t="s">
        <v>60</v>
      </c>
      <c r="G356" s="224">
        <v>1</v>
      </c>
      <c r="H356" s="225">
        <v>40209</v>
      </c>
      <c r="I356" s="230"/>
      <c r="J356" s="293"/>
      <c r="K356" s="293"/>
      <c r="L356" s="294">
        <v>5000</v>
      </c>
      <c r="M356" s="295">
        <v>0.3</v>
      </c>
      <c r="N356" s="238">
        <f t="shared" si="9"/>
        <v>1500</v>
      </c>
      <c r="O356" s="287">
        <f t="shared" si="10"/>
        <v>0</v>
      </c>
      <c r="P356" s="261"/>
      <c r="Q356" s="261"/>
    </row>
    <row r="357" s="195" customFormat="1" ht="17.25" customHeight="1" spans="1:17">
      <c r="A357" s="207">
        <v>352</v>
      </c>
      <c r="B357" s="208"/>
      <c r="C357" s="209" t="s">
        <v>133</v>
      </c>
      <c r="D357" s="220"/>
      <c r="E357" s="208"/>
      <c r="F357" s="210" t="s">
        <v>60</v>
      </c>
      <c r="G357" s="210">
        <v>1</v>
      </c>
      <c r="H357" s="211">
        <v>39933</v>
      </c>
      <c r="I357" s="229"/>
      <c r="J357" s="292"/>
      <c r="K357" s="292"/>
      <c r="L357" s="238">
        <v>660</v>
      </c>
      <c r="M357" s="286">
        <v>0.2</v>
      </c>
      <c r="N357" s="238">
        <f t="shared" si="9"/>
        <v>132</v>
      </c>
      <c r="O357" s="287">
        <f t="shared" si="10"/>
        <v>0</v>
      </c>
      <c r="P357" s="261"/>
      <c r="Q357" s="261"/>
    </row>
    <row r="358" s="195" customFormat="1" ht="17.25" customHeight="1" spans="1:17">
      <c r="A358" s="207">
        <v>353</v>
      </c>
      <c r="B358" s="208"/>
      <c r="C358" s="209" t="s">
        <v>206</v>
      </c>
      <c r="D358" s="210"/>
      <c r="E358" s="208"/>
      <c r="F358" s="210" t="s">
        <v>155</v>
      </c>
      <c r="G358" s="210">
        <v>1</v>
      </c>
      <c r="H358" s="108">
        <v>40908</v>
      </c>
      <c r="I358" s="229"/>
      <c r="J358" s="292"/>
      <c r="K358" s="292"/>
      <c r="L358" s="238">
        <v>75</v>
      </c>
      <c r="M358" s="286">
        <v>0.15</v>
      </c>
      <c r="N358" s="238">
        <f t="shared" si="9"/>
        <v>11.25</v>
      </c>
      <c r="O358" s="287">
        <f t="shared" si="10"/>
        <v>0</v>
      </c>
      <c r="P358" s="261"/>
      <c r="Q358" s="261"/>
    </row>
    <row r="359" s="195" customFormat="1" ht="17.25" customHeight="1" spans="1:17">
      <c r="A359" s="207">
        <v>354</v>
      </c>
      <c r="B359" s="208"/>
      <c r="C359" s="209" t="s">
        <v>193</v>
      </c>
      <c r="D359" s="220"/>
      <c r="E359" s="208"/>
      <c r="F359" s="210" t="s">
        <v>75</v>
      </c>
      <c r="G359" s="210">
        <v>44</v>
      </c>
      <c r="H359" s="108">
        <v>40209</v>
      </c>
      <c r="I359" s="229"/>
      <c r="J359" s="292"/>
      <c r="K359" s="292"/>
      <c r="L359" s="238">
        <v>7480</v>
      </c>
      <c r="M359" s="286">
        <v>0.3</v>
      </c>
      <c r="N359" s="238">
        <f t="shared" si="9"/>
        <v>2244</v>
      </c>
      <c r="O359" s="287">
        <f t="shared" si="10"/>
        <v>0</v>
      </c>
      <c r="P359" s="261"/>
      <c r="Q359" s="261"/>
    </row>
    <row r="360" s="195" customFormat="1" ht="17.25" customHeight="1" spans="1:17">
      <c r="A360" s="207">
        <v>355</v>
      </c>
      <c r="B360" s="208"/>
      <c r="C360" s="226" t="s">
        <v>207</v>
      </c>
      <c r="D360" s="220"/>
      <c r="E360" s="208"/>
      <c r="F360" s="210" t="s">
        <v>75</v>
      </c>
      <c r="G360" s="210">
        <v>21</v>
      </c>
      <c r="H360" s="108">
        <v>40512</v>
      </c>
      <c r="I360" s="229"/>
      <c r="J360" s="292"/>
      <c r="K360" s="292"/>
      <c r="L360" s="238">
        <v>4200</v>
      </c>
      <c r="M360" s="286">
        <v>0.3</v>
      </c>
      <c r="N360" s="238">
        <f t="shared" si="9"/>
        <v>1260</v>
      </c>
      <c r="O360" s="287">
        <f t="shared" si="10"/>
        <v>0</v>
      </c>
      <c r="P360" s="261"/>
      <c r="Q360" s="261"/>
    </row>
    <row r="361" s="195" customFormat="1" ht="17.25" customHeight="1" spans="1:17">
      <c r="A361" s="207">
        <v>356</v>
      </c>
      <c r="B361" s="208"/>
      <c r="C361" s="209" t="s">
        <v>208</v>
      </c>
      <c r="D361" s="220"/>
      <c r="E361" s="208"/>
      <c r="F361" s="210" t="s">
        <v>75</v>
      </c>
      <c r="G361" s="210">
        <v>8</v>
      </c>
      <c r="H361" s="108">
        <v>40209</v>
      </c>
      <c r="I361" s="229"/>
      <c r="J361" s="292"/>
      <c r="K361" s="292"/>
      <c r="L361" s="238">
        <v>181.04</v>
      </c>
      <c r="M361" s="286">
        <v>0.3</v>
      </c>
      <c r="N361" s="238">
        <f t="shared" si="9"/>
        <v>54.31</v>
      </c>
      <c r="O361" s="287">
        <f t="shared" si="10"/>
        <v>0</v>
      </c>
      <c r="P361" s="261"/>
      <c r="Q361" s="261"/>
    </row>
    <row r="362" s="195" customFormat="1" ht="17.25" customHeight="1" spans="1:17">
      <c r="A362" s="207">
        <v>357</v>
      </c>
      <c r="B362" s="208"/>
      <c r="C362" s="209" t="s">
        <v>209</v>
      </c>
      <c r="D362" s="220"/>
      <c r="E362" s="208"/>
      <c r="F362" s="210" t="s">
        <v>75</v>
      </c>
      <c r="G362" s="210">
        <v>1</v>
      </c>
      <c r="H362" s="211">
        <v>39933</v>
      </c>
      <c r="I362" s="229"/>
      <c r="J362" s="292"/>
      <c r="K362" s="292"/>
      <c r="L362" s="238">
        <v>150</v>
      </c>
      <c r="M362" s="286">
        <v>0.3</v>
      </c>
      <c r="N362" s="238">
        <f t="shared" si="9"/>
        <v>45</v>
      </c>
      <c r="O362" s="287">
        <f t="shared" si="10"/>
        <v>0</v>
      </c>
      <c r="P362" s="261"/>
      <c r="Q362" s="261"/>
    </row>
    <row r="363" s="195" customFormat="1" ht="17.25" customHeight="1" spans="1:17">
      <c r="A363" s="207">
        <v>358</v>
      </c>
      <c r="B363" s="208"/>
      <c r="C363" s="209" t="s">
        <v>210</v>
      </c>
      <c r="D363" s="220"/>
      <c r="E363" s="208"/>
      <c r="F363" s="210" t="s">
        <v>211</v>
      </c>
      <c r="G363" s="210">
        <v>4</v>
      </c>
      <c r="H363" s="108">
        <v>40209</v>
      </c>
      <c r="I363" s="229"/>
      <c r="J363" s="292"/>
      <c r="K363" s="292"/>
      <c r="L363" s="238">
        <v>280</v>
      </c>
      <c r="M363" s="286">
        <v>0.3</v>
      </c>
      <c r="N363" s="238">
        <f t="shared" si="9"/>
        <v>84</v>
      </c>
      <c r="O363" s="287">
        <f t="shared" si="10"/>
        <v>0</v>
      </c>
      <c r="P363" s="261"/>
      <c r="Q363" s="261"/>
    </row>
    <row r="364" s="195" customFormat="1" ht="17.25" customHeight="1" spans="1:17">
      <c r="A364" s="207">
        <v>359</v>
      </c>
      <c r="B364" s="208"/>
      <c r="C364" s="209" t="s">
        <v>212</v>
      </c>
      <c r="D364" s="220"/>
      <c r="E364" s="208"/>
      <c r="F364" s="210" t="s">
        <v>60</v>
      </c>
      <c r="G364" s="210">
        <v>1</v>
      </c>
      <c r="H364" s="108">
        <v>40209</v>
      </c>
      <c r="I364" s="229"/>
      <c r="J364" s="292"/>
      <c r="K364" s="292"/>
      <c r="L364" s="238">
        <v>1200</v>
      </c>
      <c r="M364" s="286">
        <v>0.3</v>
      </c>
      <c r="N364" s="238">
        <f t="shared" si="9"/>
        <v>360</v>
      </c>
      <c r="O364" s="287">
        <f t="shared" si="10"/>
        <v>0</v>
      </c>
      <c r="P364" s="261"/>
      <c r="Q364" s="261"/>
    </row>
    <row r="365" s="195" customFormat="1" ht="17.25" customHeight="1" spans="1:17">
      <c r="A365" s="207">
        <v>360</v>
      </c>
      <c r="B365" s="208"/>
      <c r="C365" s="209" t="s">
        <v>213</v>
      </c>
      <c r="D365" s="210"/>
      <c r="E365" s="208"/>
      <c r="F365" s="210" t="s">
        <v>60</v>
      </c>
      <c r="G365" s="210">
        <v>1</v>
      </c>
      <c r="H365" s="108">
        <v>40209</v>
      </c>
      <c r="I365" s="229"/>
      <c r="J365" s="292"/>
      <c r="K365" s="292"/>
      <c r="L365" s="238">
        <v>248</v>
      </c>
      <c r="M365" s="286">
        <v>0.3</v>
      </c>
      <c r="N365" s="238">
        <f t="shared" si="9"/>
        <v>74.4</v>
      </c>
      <c r="O365" s="287">
        <f t="shared" si="10"/>
        <v>0</v>
      </c>
      <c r="P365" s="261"/>
      <c r="Q365" s="261"/>
    </row>
    <row r="366" s="195" customFormat="1" ht="17.25" customHeight="1" spans="1:17">
      <c r="A366" s="207">
        <v>361</v>
      </c>
      <c r="B366" s="208"/>
      <c r="C366" s="209" t="s">
        <v>214</v>
      </c>
      <c r="D366" s="210"/>
      <c r="E366" s="208"/>
      <c r="F366" s="210" t="s">
        <v>60</v>
      </c>
      <c r="G366" s="210">
        <v>20</v>
      </c>
      <c r="H366" s="108">
        <v>40512</v>
      </c>
      <c r="I366" s="229"/>
      <c r="J366" s="292"/>
      <c r="K366" s="292"/>
      <c r="L366" s="238">
        <v>5200</v>
      </c>
      <c r="M366" s="286">
        <v>0.3</v>
      </c>
      <c r="N366" s="238">
        <f t="shared" si="9"/>
        <v>1560</v>
      </c>
      <c r="O366" s="287">
        <f t="shared" si="10"/>
        <v>0</v>
      </c>
      <c r="P366" s="261"/>
      <c r="Q366" s="261"/>
    </row>
    <row r="367" s="195" customFormat="1" ht="17.25" customHeight="1" spans="1:17">
      <c r="A367" s="207">
        <v>362</v>
      </c>
      <c r="B367" s="208"/>
      <c r="C367" s="209" t="s">
        <v>215</v>
      </c>
      <c r="D367" s="210">
        <v>400</v>
      </c>
      <c r="E367" s="208"/>
      <c r="F367" s="210" t="s">
        <v>60</v>
      </c>
      <c r="G367" s="210">
        <v>1</v>
      </c>
      <c r="H367" s="108">
        <v>40209</v>
      </c>
      <c r="I367" s="229"/>
      <c r="J367" s="292"/>
      <c r="K367" s="292"/>
      <c r="L367" s="238">
        <v>1780</v>
      </c>
      <c r="M367" s="286">
        <v>0.3</v>
      </c>
      <c r="N367" s="238">
        <f t="shared" si="9"/>
        <v>534</v>
      </c>
      <c r="O367" s="287">
        <f t="shared" si="10"/>
        <v>0</v>
      </c>
      <c r="P367" s="261"/>
      <c r="Q367" s="261"/>
    </row>
    <row r="368" s="195" customFormat="1" ht="17.25" customHeight="1" spans="1:17">
      <c r="A368" s="207">
        <v>363</v>
      </c>
      <c r="B368" s="208"/>
      <c r="C368" s="209" t="s">
        <v>216</v>
      </c>
      <c r="D368" s="220"/>
      <c r="E368" s="208"/>
      <c r="F368" s="210" t="s">
        <v>75</v>
      </c>
      <c r="G368" s="210">
        <v>20</v>
      </c>
      <c r="H368" s="108">
        <v>40512</v>
      </c>
      <c r="I368" s="229"/>
      <c r="J368" s="292"/>
      <c r="K368" s="292"/>
      <c r="L368" s="238">
        <v>580</v>
      </c>
      <c r="M368" s="286">
        <v>0.3</v>
      </c>
      <c r="N368" s="238">
        <f t="shared" si="9"/>
        <v>174</v>
      </c>
      <c r="O368" s="287">
        <f t="shared" si="10"/>
        <v>0</v>
      </c>
      <c r="P368" s="261"/>
      <c r="Q368" s="261"/>
    </row>
    <row r="369" s="195" customFormat="1" ht="17.25" customHeight="1" spans="1:17">
      <c r="A369" s="207">
        <v>364</v>
      </c>
      <c r="B369" s="208"/>
      <c r="C369" s="219" t="s">
        <v>217</v>
      </c>
      <c r="D369" s="210" t="s">
        <v>218</v>
      </c>
      <c r="E369" s="208"/>
      <c r="F369" s="210" t="s">
        <v>60</v>
      </c>
      <c r="G369" s="210">
        <v>3</v>
      </c>
      <c r="H369" s="108">
        <v>40209</v>
      </c>
      <c r="I369" s="229"/>
      <c r="J369" s="292"/>
      <c r="K369" s="292"/>
      <c r="L369" s="238">
        <v>63</v>
      </c>
      <c r="M369" s="286">
        <v>0.3</v>
      </c>
      <c r="N369" s="238">
        <f t="shared" si="9"/>
        <v>18.9</v>
      </c>
      <c r="O369" s="287">
        <f t="shared" si="10"/>
        <v>0</v>
      </c>
      <c r="P369" s="261"/>
      <c r="Q369" s="261"/>
    </row>
    <row r="370" s="195" customFormat="1" ht="17.25" customHeight="1" spans="1:17">
      <c r="A370" s="207">
        <v>365</v>
      </c>
      <c r="B370" s="208"/>
      <c r="C370" s="209" t="s">
        <v>219</v>
      </c>
      <c r="D370" s="210"/>
      <c r="E370" s="208"/>
      <c r="F370" s="210" t="s">
        <v>60</v>
      </c>
      <c r="G370" s="210">
        <v>4</v>
      </c>
      <c r="H370" s="211">
        <v>39933</v>
      </c>
      <c r="I370" s="229"/>
      <c r="J370" s="292"/>
      <c r="K370" s="292"/>
      <c r="L370" s="238">
        <v>72</v>
      </c>
      <c r="M370" s="286">
        <v>0.2</v>
      </c>
      <c r="N370" s="238">
        <f t="shared" si="9"/>
        <v>14.4</v>
      </c>
      <c r="O370" s="287">
        <f t="shared" si="10"/>
        <v>0</v>
      </c>
      <c r="P370" s="261"/>
      <c r="Q370" s="261"/>
    </row>
    <row r="371" s="195" customFormat="1" ht="17.25" customHeight="1" spans="1:17">
      <c r="A371" s="207">
        <v>366</v>
      </c>
      <c r="B371" s="208"/>
      <c r="C371" s="209" t="s">
        <v>217</v>
      </c>
      <c r="D371" s="210" t="s">
        <v>220</v>
      </c>
      <c r="E371" s="208"/>
      <c r="F371" s="210" t="s">
        <v>60</v>
      </c>
      <c r="G371" s="210">
        <v>3</v>
      </c>
      <c r="H371" s="108">
        <v>40209</v>
      </c>
      <c r="I371" s="229"/>
      <c r="J371" s="292"/>
      <c r="K371" s="292"/>
      <c r="L371" s="238">
        <v>325.86</v>
      </c>
      <c r="M371" s="286">
        <v>0.3</v>
      </c>
      <c r="N371" s="238">
        <f t="shared" si="9"/>
        <v>97.76</v>
      </c>
      <c r="O371" s="287">
        <f t="shared" si="10"/>
        <v>0</v>
      </c>
      <c r="P371" s="261"/>
      <c r="Q371" s="261"/>
    </row>
    <row r="372" s="195" customFormat="1" ht="17.25" customHeight="1" spans="1:17">
      <c r="A372" s="207">
        <v>367</v>
      </c>
      <c r="B372" s="208"/>
      <c r="C372" s="209" t="s">
        <v>221</v>
      </c>
      <c r="D372" s="210"/>
      <c r="E372" s="208"/>
      <c r="F372" s="210" t="s">
        <v>60</v>
      </c>
      <c r="G372" s="210">
        <v>21</v>
      </c>
      <c r="H372" s="108">
        <v>40512</v>
      </c>
      <c r="I372" s="229"/>
      <c r="J372" s="292"/>
      <c r="K372" s="292"/>
      <c r="L372" s="238">
        <v>588</v>
      </c>
      <c r="M372" s="286">
        <v>0.3</v>
      </c>
      <c r="N372" s="238">
        <f t="shared" si="9"/>
        <v>176.4</v>
      </c>
      <c r="O372" s="287">
        <f t="shared" si="10"/>
        <v>0</v>
      </c>
      <c r="P372" s="261"/>
      <c r="Q372" s="261"/>
    </row>
    <row r="373" s="195" customFormat="1" ht="17.25" customHeight="1" spans="1:17">
      <c r="A373" s="207">
        <v>368</v>
      </c>
      <c r="B373" s="208"/>
      <c r="C373" s="209" t="s">
        <v>222</v>
      </c>
      <c r="D373" s="220"/>
      <c r="E373" s="208"/>
      <c r="F373" s="210" t="s">
        <v>75</v>
      </c>
      <c r="G373" s="210">
        <v>6</v>
      </c>
      <c r="H373" s="108">
        <v>40209</v>
      </c>
      <c r="I373" s="229"/>
      <c r="J373" s="292"/>
      <c r="K373" s="292"/>
      <c r="L373" s="238">
        <v>75</v>
      </c>
      <c r="M373" s="286">
        <v>0.3</v>
      </c>
      <c r="N373" s="238">
        <f t="shared" si="9"/>
        <v>22.5</v>
      </c>
      <c r="O373" s="287">
        <f t="shared" si="10"/>
        <v>0</v>
      </c>
      <c r="P373" s="261"/>
      <c r="Q373" s="261"/>
    </row>
    <row r="374" s="195" customFormat="1" ht="17.25" customHeight="1" spans="1:17">
      <c r="A374" s="207">
        <v>369</v>
      </c>
      <c r="B374" s="208"/>
      <c r="C374" s="221" t="s">
        <v>223</v>
      </c>
      <c r="D374" s="222"/>
      <c r="E374" s="223"/>
      <c r="F374" s="224" t="s">
        <v>75</v>
      </c>
      <c r="G374" s="224">
        <v>8</v>
      </c>
      <c r="H374" s="225">
        <v>40908</v>
      </c>
      <c r="I374" s="230"/>
      <c r="J374" s="293"/>
      <c r="K374" s="293"/>
      <c r="L374" s="294">
        <v>1600</v>
      </c>
      <c r="M374" s="295">
        <v>0.4</v>
      </c>
      <c r="N374" s="238">
        <f t="shared" si="9"/>
        <v>640</v>
      </c>
      <c r="O374" s="287">
        <f t="shared" si="10"/>
        <v>0</v>
      </c>
      <c r="P374" s="261"/>
      <c r="Q374" s="261"/>
    </row>
    <row r="375" s="195" customFormat="1" ht="17.25" customHeight="1" spans="1:17">
      <c r="A375" s="207">
        <v>370</v>
      </c>
      <c r="B375" s="208"/>
      <c r="C375" s="209" t="s">
        <v>224</v>
      </c>
      <c r="D375" s="220"/>
      <c r="E375" s="208"/>
      <c r="F375" s="210" t="s">
        <v>75</v>
      </c>
      <c r="G375" s="210">
        <v>5</v>
      </c>
      <c r="H375" s="108">
        <v>40209</v>
      </c>
      <c r="I375" s="229"/>
      <c r="J375" s="292"/>
      <c r="K375" s="292"/>
      <c r="L375" s="238">
        <v>115</v>
      </c>
      <c r="M375" s="286">
        <v>0.15</v>
      </c>
      <c r="N375" s="238">
        <f t="shared" si="9"/>
        <v>17.25</v>
      </c>
      <c r="O375" s="287">
        <f t="shared" si="10"/>
        <v>0</v>
      </c>
      <c r="P375" s="261"/>
      <c r="Q375" s="261"/>
    </row>
    <row r="376" s="195" customFormat="1" ht="17.25" customHeight="1" spans="1:17">
      <c r="A376" s="207">
        <v>371</v>
      </c>
      <c r="B376" s="208"/>
      <c r="C376" s="221" t="s">
        <v>225</v>
      </c>
      <c r="D376" s="222"/>
      <c r="E376" s="223"/>
      <c r="F376" s="224" t="s">
        <v>75</v>
      </c>
      <c r="G376" s="224">
        <v>5</v>
      </c>
      <c r="H376" s="227">
        <v>39933</v>
      </c>
      <c r="I376" s="230"/>
      <c r="J376" s="293"/>
      <c r="K376" s="293"/>
      <c r="L376" s="294">
        <v>2500</v>
      </c>
      <c r="M376" s="295">
        <v>0.2</v>
      </c>
      <c r="N376" s="238">
        <f t="shared" si="9"/>
        <v>500</v>
      </c>
      <c r="O376" s="287">
        <f t="shared" si="10"/>
        <v>0</v>
      </c>
      <c r="P376" s="261"/>
      <c r="Q376" s="261"/>
    </row>
    <row r="377" s="195" customFormat="1" ht="17.25" customHeight="1" spans="1:17">
      <c r="A377" s="207">
        <v>372</v>
      </c>
      <c r="B377" s="208"/>
      <c r="C377" s="209" t="s">
        <v>226</v>
      </c>
      <c r="D377" s="220"/>
      <c r="E377" s="208"/>
      <c r="F377" s="210" t="s">
        <v>155</v>
      </c>
      <c r="G377" s="210">
        <v>2</v>
      </c>
      <c r="H377" s="108">
        <v>40209</v>
      </c>
      <c r="I377" s="229"/>
      <c r="J377" s="292"/>
      <c r="K377" s="292"/>
      <c r="L377" s="238">
        <v>560</v>
      </c>
      <c r="M377" s="286">
        <v>0.15</v>
      </c>
      <c r="N377" s="238">
        <f t="shared" si="9"/>
        <v>84</v>
      </c>
      <c r="O377" s="287">
        <f t="shared" si="10"/>
        <v>0</v>
      </c>
      <c r="P377" s="261"/>
      <c r="Q377" s="261"/>
    </row>
    <row r="378" s="195" customFormat="1" ht="17.25" customHeight="1" spans="1:17">
      <c r="A378" s="207">
        <v>373</v>
      </c>
      <c r="B378" s="208"/>
      <c r="C378" s="209" t="s">
        <v>227</v>
      </c>
      <c r="D378" s="220"/>
      <c r="E378" s="208"/>
      <c r="F378" s="210" t="s">
        <v>60</v>
      </c>
      <c r="G378" s="210">
        <v>2</v>
      </c>
      <c r="H378" s="108">
        <v>40209</v>
      </c>
      <c r="I378" s="229"/>
      <c r="J378" s="292"/>
      <c r="K378" s="292"/>
      <c r="L378" s="238">
        <v>440</v>
      </c>
      <c r="M378" s="286">
        <v>0.3</v>
      </c>
      <c r="N378" s="238">
        <f t="shared" si="9"/>
        <v>132</v>
      </c>
      <c r="O378" s="287">
        <f t="shared" si="10"/>
        <v>0</v>
      </c>
      <c r="P378" s="261"/>
      <c r="Q378" s="261"/>
    </row>
    <row r="379" s="195" customFormat="1" ht="17.25" customHeight="1" spans="1:17">
      <c r="A379" s="207">
        <v>374</v>
      </c>
      <c r="B379" s="208"/>
      <c r="C379" s="209" t="s">
        <v>228</v>
      </c>
      <c r="D379" s="220"/>
      <c r="E379" s="208"/>
      <c r="F379" s="210" t="s">
        <v>75</v>
      </c>
      <c r="G379" s="210">
        <v>41</v>
      </c>
      <c r="H379" s="108">
        <v>40209</v>
      </c>
      <c r="I379" s="229"/>
      <c r="J379" s="292"/>
      <c r="K379" s="292"/>
      <c r="L379" s="238">
        <v>19270</v>
      </c>
      <c r="M379" s="286">
        <v>0.3</v>
      </c>
      <c r="N379" s="238">
        <f t="shared" si="9"/>
        <v>5781</v>
      </c>
      <c r="O379" s="287">
        <f t="shared" si="10"/>
        <v>0</v>
      </c>
      <c r="P379" s="261"/>
      <c r="Q379" s="261"/>
    </row>
    <row r="380" s="195" customFormat="1" ht="17.25" customHeight="1" spans="1:17">
      <c r="A380" s="207">
        <v>375</v>
      </c>
      <c r="B380" s="208"/>
      <c r="C380" s="209" t="s">
        <v>229</v>
      </c>
      <c r="D380" s="220"/>
      <c r="E380" s="208"/>
      <c r="F380" s="210" t="s">
        <v>60</v>
      </c>
      <c r="G380" s="210">
        <v>1</v>
      </c>
      <c r="H380" s="108">
        <v>40209</v>
      </c>
      <c r="I380" s="229"/>
      <c r="J380" s="292"/>
      <c r="K380" s="292"/>
      <c r="L380" s="238">
        <v>1750</v>
      </c>
      <c r="M380" s="286">
        <v>0.3</v>
      </c>
      <c r="N380" s="238">
        <f t="shared" si="9"/>
        <v>525</v>
      </c>
      <c r="O380" s="287">
        <f t="shared" si="10"/>
        <v>0</v>
      </c>
      <c r="P380" s="261"/>
      <c r="Q380" s="261"/>
    </row>
    <row r="381" s="195" customFormat="1" ht="17.25" customHeight="1" spans="1:17">
      <c r="A381" s="207">
        <v>376</v>
      </c>
      <c r="B381" s="208"/>
      <c r="C381" s="209" t="s">
        <v>230</v>
      </c>
      <c r="D381" s="220"/>
      <c r="E381" s="208"/>
      <c r="F381" s="210" t="s">
        <v>60</v>
      </c>
      <c r="G381" s="210">
        <v>42</v>
      </c>
      <c r="H381" s="108">
        <v>40209</v>
      </c>
      <c r="I381" s="229"/>
      <c r="J381" s="292"/>
      <c r="K381" s="292"/>
      <c r="L381" s="238">
        <v>9240</v>
      </c>
      <c r="M381" s="286">
        <v>0.3</v>
      </c>
      <c r="N381" s="238">
        <f t="shared" si="9"/>
        <v>2772</v>
      </c>
      <c r="O381" s="287">
        <f t="shared" si="10"/>
        <v>0</v>
      </c>
      <c r="P381" s="261"/>
      <c r="Q381" s="261"/>
    </row>
    <row r="382" s="195" customFormat="1" ht="17.25" customHeight="1" spans="1:17">
      <c r="A382" s="207">
        <v>377</v>
      </c>
      <c r="B382" s="208"/>
      <c r="C382" s="209" t="s">
        <v>231</v>
      </c>
      <c r="D382" s="220"/>
      <c r="E382" s="208"/>
      <c r="F382" s="210" t="s">
        <v>60</v>
      </c>
      <c r="G382" s="210">
        <v>1</v>
      </c>
      <c r="H382" s="211">
        <v>39933</v>
      </c>
      <c r="I382" s="229"/>
      <c r="J382" s="292"/>
      <c r="K382" s="292"/>
      <c r="L382" s="238">
        <v>3100</v>
      </c>
      <c r="M382" s="286">
        <v>0.2</v>
      </c>
      <c r="N382" s="238">
        <f t="shared" si="9"/>
        <v>620</v>
      </c>
      <c r="O382" s="287">
        <f t="shared" si="10"/>
        <v>0</v>
      </c>
      <c r="P382" s="261"/>
      <c r="Q382" s="261"/>
    </row>
    <row r="383" s="195" customFormat="1" ht="17.25" customHeight="1" spans="1:17">
      <c r="A383" s="207">
        <v>378</v>
      </c>
      <c r="B383" s="208"/>
      <c r="C383" s="209" t="s">
        <v>232</v>
      </c>
      <c r="D383" s="220"/>
      <c r="E383" s="208"/>
      <c r="F383" s="210" t="s">
        <v>75</v>
      </c>
      <c r="G383" s="210">
        <v>3</v>
      </c>
      <c r="H383" s="108">
        <v>40209</v>
      </c>
      <c r="I383" s="229"/>
      <c r="J383" s="292"/>
      <c r="K383" s="292"/>
      <c r="L383" s="238">
        <v>8.4</v>
      </c>
      <c r="M383" s="286">
        <v>0.3</v>
      </c>
      <c r="N383" s="238">
        <f t="shared" si="9"/>
        <v>2.52</v>
      </c>
      <c r="O383" s="287">
        <f t="shared" si="10"/>
        <v>0</v>
      </c>
      <c r="P383" s="261"/>
      <c r="Q383" s="261"/>
    </row>
    <row r="384" s="195" customFormat="1" ht="17.25" customHeight="1" spans="1:17">
      <c r="A384" s="207">
        <v>379</v>
      </c>
      <c r="B384" s="208"/>
      <c r="C384" s="209" t="s">
        <v>233</v>
      </c>
      <c r="D384" s="220"/>
      <c r="E384" s="208"/>
      <c r="F384" s="210" t="s">
        <v>60</v>
      </c>
      <c r="G384" s="210">
        <v>1</v>
      </c>
      <c r="H384" s="108">
        <v>40209</v>
      </c>
      <c r="I384" s="229"/>
      <c r="J384" s="292"/>
      <c r="K384" s="292"/>
      <c r="L384" s="238">
        <v>62</v>
      </c>
      <c r="M384" s="286">
        <v>0.3</v>
      </c>
      <c r="N384" s="238">
        <f t="shared" si="9"/>
        <v>18.6</v>
      </c>
      <c r="O384" s="287">
        <f t="shared" si="10"/>
        <v>0</v>
      </c>
      <c r="P384" s="261"/>
      <c r="Q384" s="261"/>
    </row>
    <row r="385" s="195" customFormat="1" ht="17.25" customHeight="1" spans="1:17">
      <c r="A385" s="207">
        <v>380</v>
      </c>
      <c r="B385" s="208"/>
      <c r="C385" s="209" t="s">
        <v>234</v>
      </c>
      <c r="D385" s="210"/>
      <c r="E385" s="208"/>
      <c r="F385" s="210" t="s">
        <v>60</v>
      </c>
      <c r="G385" s="210">
        <v>10</v>
      </c>
      <c r="H385" s="108">
        <v>40209</v>
      </c>
      <c r="I385" s="229"/>
      <c r="J385" s="292"/>
      <c r="K385" s="292"/>
      <c r="L385" s="238">
        <v>23160</v>
      </c>
      <c r="M385" s="286">
        <v>0.3</v>
      </c>
      <c r="N385" s="238">
        <f t="shared" si="9"/>
        <v>6948</v>
      </c>
      <c r="O385" s="287">
        <f t="shared" si="10"/>
        <v>0</v>
      </c>
      <c r="P385" s="261"/>
      <c r="Q385" s="261"/>
    </row>
    <row r="386" s="195" customFormat="1" ht="17.25" customHeight="1" spans="1:17">
      <c r="A386" s="207">
        <v>381</v>
      </c>
      <c r="B386" s="208"/>
      <c r="C386" s="209" t="s">
        <v>235</v>
      </c>
      <c r="D386" s="210">
        <v>100</v>
      </c>
      <c r="E386" s="208"/>
      <c r="F386" s="210" t="s">
        <v>60</v>
      </c>
      <c r="G386" s="210">
        <v>1</v>
      </c>
      <c r="H386" s="108">
        <v>40512</v>
      </c>
      <c r="I386" s="229"/>
      <c r="J386" s="292"/>
      <c r="K386" s="292"/>
      <c r="L386" s="238">
        <v>80</v>
      </c>
      <c r="M386" s="286">
        <v>0.3</v>
      </c>
      <c r="N386" s="238">
        <f t="shared" si="9"/>
        <v>24</v>
      </c>
      <c r="O386" s="287">
        <f t="shared" si="10"/>
        <v>0</v>
      </c>
      <c r="P386" s="261"/>
      <c r="Q386" s="261"/>
    </row>
    <row r="387" s="195" customFormat="1" ht="17.25" customHeight="1" spans="1:17">
      <c r="A387" s="207">
        <v>382</v>
      </c>
      <c r="B387" s="208"/>
      <c r="C387" s="221" t="s">
        <v>236</v>
      </c>
      <c r="D387" s="224"/>
      <c r="E387" s="223"/>
      <c r="F387" s="224" t="s">
        <v>60</v>
      </c>
      <c r="G387" s="224">
        <v>1</v>
      </c>
      <c r="H387" s="225">
        <v>40908</v>
      </c>
      <c r="I387" s="230"/>
      <c r="J387" s="293"/>
      <c r="K387" s="293"/>
      <c r="L387" s="294">
        <v>5500</v>
      </c>
      <c r="M387" s="295">
        <v>0.4</v>
      </c>
      <c r="N387" s="238">
        <f t="shared" si="9"/>
        <v>2200</v>
      </c>
      <c r="O387" s="287">
        <f t="shared" si="10"/>
        <v>0</v>
      </c>
      <c r="P387" s="261"/>
      <c r="Q387" s="261"/>
    </row>
    <row r="388" s="195" customFormat="1" ht="17.25" customHeight="1" spans="1:17">
      <c r="A388" s="207">
        <v>383</v>
      </c>
      <c r="B388" s="208"/>
      <c r="C388" s="209" t="s">
        <v>237</v>
      </c>
      <c r="D388" s="220"/>
      <c r="E388" s="208"/>
      <c r="F388" s="210" t="s">
        <v>75</v>
      </c>
      <c r="G388" s="210">
        <v>1</v>
      </c>
      <c r="H388" s="108">
        <v>40209</v>
      </c>
      <c r="I388" s="229"/>
      <c r="J388" s="292"/>
      <c r="K388" s="292"/>
      <c r="L388" s="238">
        <v>130</v>
      </c>
      <c r="M388" s="286">
        <v>0.3</v>
      </c>
      <c r="N388" s="238">
        <f t="shared" si="9"/>
        <v>39</v>
      </c>
      <c r="O388" s="287">
        <f t="shared" si="10"/>
        <v>0</v>
      </c>
      <c r="P388" s="261"/>
      <c r="Q388" s="261"/>
    </row>
    <row r="389" s="195" customFormat="1" ht="17.25" customHeight="1" spans="1:17">
      <c r="A389" s="207">
        <v>384</v>
      </c>
      <c r="B389" s="208"/>
      <c r="C389" s="209" t="s">
        <v>238</v>
      </c>
      <c r="D389" s="220"/>
      <c r="E389" s="208"/>
      <c r="F389" s="210" t="s">
        <v>60</v>
      </c>
      <c r="G389" s="210">
        <v>5</v>
      </c>
      <c r="H389" s="211">
        <v>39933</v>
      </c>
      <c r="I389" s="229"/>
      <c r="J389" s="292"/>
      <c r="K389" s="292"/>
      <c r="L389" s="238">
        <v>755</v>
      </c>
      <c r="M389" s="286">
        <v>0.2</v>
      </c>
      <c r="N389" s="238">
        <f t="shared" si="9"/>
        <v>151</v>
      </c>
      <c r="O389" s="287">
        <f t="shared" si="10"/>
        <v>0</v>
      </c>
      <c r="P389" s="261"/>
      <c r="Q389" s="261"/>
    </row>
    <row r="390" s="195" customFormat="1" ht="17.25" customHeight="1" spans="1:17">
      <c r="A390" s="207">
        <v>385</v>
      </c>
      <c r="B390" s="208"/>
      <c r="C390" s="209" t="s">
        <v>239</v>
      </c>
      <c r="D390" s="220"/>
      <c r="E390" s="208"/>
      <c r="F390" s="210" t="s">
        <v>60</v>
      </c>
      <c r="G390" s="210">
        <v>4</v>
      </c>
      <c r="H390" s="108">
        <v>40209</v>
      </c>
      <c r="I390" s="229"/>
      <c r="J390" s="292"/>
      <c r="K390" s="292"/>
      <c r="L390" s="238">
        <v>940</v>
      </c>
      <c r="M390" s="286">
        <v>0.3</v>
      </c>
      <c r="N390" s="238">
        <f t="shared" si="9"/>
        <v>282</v>
      </c>
      <c r="O390" s="287">
        <f t="shared" si="10"/>
        <v>0</v>
      </c>
      <c r="P390" s="261"/>
      <c r="Q390" s="261"/>
    </row>
    <row r="391" s="195" customFormat="1" ht="17.25" customHeight="1" spans="1:17">
      <c r="A391" s="207">
        <v>386</v>
      </c>
      <c r="B391" s="208"/>
      <c r="C391" s="209" t="s">
        <v>240</v>
      </c>
      <c r="D391" s="220"/>
      <c r="E391" s="208"/>
      <c r="F391" s="210" t="s">
        <v>196</v>
      </c>
      <c r="G391" s="210">
        <v>2</v>
      </c>
      <c r="H391" s="108">
        <v>40209</v>
      </c>
      <c r="I391" s="229"/>
      <c r="J391" s="292"/>
      <c r="K391" s="292"/>
      <c r="L391" s="238">
        <v>560</v>
      </c>
      <c r="M391" s="286">
        <v>0.3</v>
      </c>
      <c r="N391" s="238">
        <f t="shared" si="9"/>
        <v>168</v>
      </c>
      <c r="O391" s="287">
        <f t="shared" si="10"/>
        <v>0</v>
      </c>
      <c r="P391" s="261"/>
      <c r="Q391" s="261"/>
    </row>
    <row r="392" s="195" customFormat="1" ht="17.25" customHeight="1" spans="1:17">
      <c r="A392" s="207">
        <v>387</v>
      </c>
      <c r="B392" s="208"/>
      <c r="C392" s="209" t="s">
        <v>241</v>
      </c>
      <c r="D392" s="220"/>
      <c r="E392" s="208"/>
      <c r="F392" s="210" t="s">
        <v>196</v>
      </c>
      <c r="G392" s="210">
        <v>2</v>
      </c>
      <c r="H392" s="108">
        <v>40209</v>
      </c>
      <c r="I392" s="229"/>
      <c r="J392" s="292"/>
      <c r="K392" s="292"/>
      <c r="L392" s="238">
        <v>244</v>
      </c>
      <c r="M392" s="286">
        <v>0.3</v>
      </c>
      <c r="N392" s="238">
        <f t="shared" si="9"/>
        <v>73.2</v>
      </c>
      <c r="O392" s="287">
        <f t="shared" ref="O392:O438" si="11">IF(K392=0,,(N392-K392)/K392)</f>
        <v>0</v>
      </c>
      <c r="P392" s="261"/>
      <c r="Q392" s="261"/>
    </row>
    <row r="393" s="195" customFormat="1" ht="17.25" customHeight="1" spans="1:17">
      <c r="A393" s="207">
        <v>388</v>
      </c>
      <c r="B393" s="208"/>
      <c r="C393" s="209" t="s">
        <v>242</v>
      </c>
      <c r="D393" s="220"/>
      <c r="E393" s="208"/>
      <c r="F393" s="210" t="s">
        <v>196</v>
      </c>
      <c r="G393" s="210">
        <v>1</v>
      </c>
      <c r="H393" s="108">
        <v>40512</v>
      </c>
      <c r="I393" s="229"/>
      <c r="J393" s="292"/>
      <c r="K393" s="292"/>
      <c r="L393" s="238">
        <v>32</v>
      </c>
      <c r="M393" s="286">
        <v>0.3</v>
      </c>
      <c r="N393" s="238">
        <f t="shared" si="9"/>
        <v>9.6</v>
      </c>
      <c r="O393" s="287">
        <f t="shared" si="11"/>
        <v>0</v>
      </c>
      <c r="P393" s="261"/>
      <c r="Q393" s="261"/>
    </row>
    <row r="394" s="195" customFormat="1" ht="17.25" customHeight="1" spans="1:17">
      <c r="A394" s="207">
        <v>389</v>
      </c>
      <c r="B394" s="208"/>
      <c r="C394" s="209" t="s">
        <v>243</v>
      </c>
      <c r="D394" s="220"/>
      <c r="E394" s="208"/>
      <c r="F394" s="210" t="s">
        <v>75</v>
      </c>
      <c r="G394" s="210">
        <v>1</v>
      </c>
      <c r="H394" s="108">
        <v>40209</v>
      </c>
      <c r="I394" s="229"/>
      <c r="J394" s="292"/>
      <c r="K394" s="292"/>
      <c r="L394" s="238">
        <v>2200</v>
      </c>
      <c r="M394" s="286">
        <v>0.3</v>
      </c>
      <c r="N394" s="238">
        <f t="shared" si="9"/>
        <v>660</v>
      </c>
      <c r="O394" s="287">
        <f t="shared" si="11"/>
        <v>0</v>
      </c>
      <c r="P394" s="261"/>
      <c r="Q394" s="261"/>
    </row>
    <row r="395" s="195" customFormat="1" ht="17.25" customHeight="1" spans="1:17">
      <c r="A395" s="207">
        <v>390</v>
      </c>
      <c r="B395" s="208"/>
      <c r="C395" s="209" t="s">
        <v>244</v>
      </c>
      <c r="D395" s="220"/>
      <c r="E395" s="208"/>
      <c r="F395" s="210" t="s">
        <v>75</v>
      </c>
      <c r="G395" s="210">
        <v>1</v>
      </c>
      <c r="H395" s="211">
        <v>39933</v>
      </c>
      <c r="I395" s="229"/>
      <c r="J395" s="292"/>
      <c r="K395" s="292"/>
      <c r="L395" s="238">
        <v>69</v>
      </c>
      <c r="M395" s="286">
        <v>0.2</v>
      </c>
      <c r="N395" s="238">
        <f t="shared" si="9"/>
        <v>13.8</v>
      </c>
      <c r="O395" s="287">
        <f t="shared" si="11"/>
        <v>0</v>
      </c>
      <c r="P395" s="261"/>
      <c r="Q395" s="261"/>
    </row>
    <row r="396" s="195" customFormat="1" ht="17.25" customHeight="1" spans="1:17">
      <c r="A396" s="207">
        <v>391</v>
      </c>
      <c r="B396" s="208"/>
      <c r="C396" s="209" t="s">
        <v>245</v>
      </c>
      <c r="D396" s="220"/>
      <c r="E396" s="208"/>
      <c r="F396" s="210" t="s">
        <v>75</v>
      </c>
      <c r="G396" s="210">
        <v>11</v>
      </c>
      <c r="H396" s="108">
        <v>40209</v>
      </c>
      <c r="I396" s="229"/>
      <c r="J396" s="292"/>
      <c r="K396" s="292"/>
      <c r="L396" s="238">
        <v>50</v>
      </c>
      <c r="M396" s="286">
        <v>0.3</v>
      </c>
      <c r="N396" s="238">
        <f t="shared" si="9"/>
        <v>15</v>
      </c>
      <c r="O396" s="287">
        <f t="shared" si="11"/>
        <v>0</v>
      </c>
      <c r="P396" s="261"/>
      <c r="Q396" s="261"/>
    </row>
    <row r="397" s="195" customFormat="1" ht="17.25" customHeight="1" spans="1:17">
      <c r="A397" s="207">
        <v>392</v>
      </c>
      <c r="B397" s="208"/>
      <c r="C397" s="209" t="s">
        <v>246</v>
      </c>
      <c r="D397" s="220"/>
      <c r="E397" s="208"/>
      <c r="F397" s="210" t="s">
        <v>75</v>
      </c>
      <c r="G397" s="210">
        <v>6</v>
      </c>
      <c r="H397" s="108">
        <v>40209</v>
      </c>
      <c r="I397" s="229"/>
      <c r="J397" s="292"/>
      <c r="K397" s="292"/>
      <c r="L397" s="238">
        <v>57</v>
      </c>
      <c r="M397" s="286">
        <v>0.3</v>
      </c>
      <c r="N397" s="238">
        <f t="shared" si="9"/>
        <v>17.1</v>
      </c>
      <c r="O397" s="287">
        <f t="shared" si="11"/>
        <v>0</v>
      </c>
      <c r="P397" s="261"/>
      <c r="Q397" s="261"/>
    </row>
    <row r="398" s="195" customFormat="1" ht="17.25" customHeight="1" spans="1:17">
      <c r="A398" s="207">
        <v>393</v>
      </c>
      <c r="B398" s="208"/>
      <c r="C398" s="209" t="s">
        <v>247</v>
      </c>
      <c r="D398" s="220"/>
      <c r="E398" s="208"/>
      <c r="F398" s="210" t="s">
        <v>60</v>
      </c>
      <c r="G398" s="210">
        <v>1</v>
      </c>
      <c r="H398" s="211">
        <v>39933</v>
      </c>
      <c r="I398" s="229"/>
      <c r="J398" s="292"/>
      <c r="K398" s="292"/>
      <c r="L398" s="238">
        <v>500</v>
      </c>
      <c r="M398" s="286">
        <v>0.2</v>
      </c>
      <c r="N398" s="238">
        <f t="shared" si="9"/>
        <v>100</v>
      </c>
      <c r="O398" s="287">
        <f t="shared" si="11"/>
        <v>0</v>
      </c>
      <c r="P398" s="261"/>
      <c r="Q398" s="261"/>
    </row>
    <row r="399" s="195" customFormat="1" ht="17.25" customHeight="1" spans="1:17">
      <c r="A399" s="207">
        <v>394</v>
      </c>
      <c r="B399" s="208"/>
      <c r="C399" s="231" t="s">
        <v>248</v>
      </c>
      <c r="D399" s="220"/>
      <c r="F399" s="210" t="s">
        <v>75</v>
      </c>
      <c r="G399" s="210">
        <v>42</v>
      </c>
      <c r="H399" s="108">
        <v>40209</v>
      </c>
      <c r="I399" s="229"/>
      <c r="J399" s="292"/>
      <c r="K399" s="292"/>
      <c r="L399" s="238">
        <v>8316</v>
      </c>
      <c r="M399" s="286">
        <v>0.3</v>
      </c>
      <c r="N399" s="238">
        <f t="shared" si="9"/>
        <v>2494.8</v>
      </c>
      <c r="O399" s="287">
        <f t="shared" si="11"/>
        <v>0</v>
      </c>
      <c r="P399" s="261"/>
      <c r="Q399" s="261"/>
    </row>
    <row r="400" s="195" customFormat="1" ht="17.25" customHeight="1" spans="1:17">
      <c r="A400" s="207">
        <v>395</v>
      </c>
      <c r="B400" s="208"/>
      <c r="C400" s="209" t="s">
        <v>249</v>
      </c>
      <c r="D400" s="220"/>
      <c r="E400" s="208"/>
      <c r="F400" s="210" t="s">
        <v>60</v>
      </c>
      <c r="G400" s="210">
        <v>1</v>
      </c>
      <c r="H400" s="211">
        <v>39933</v>
      </c>
      <c r="I400" s="229"/>
      <c r="J400" s="292"/>
      <c r="K400" s="292"/>
      <c r="L400" s="238">
        <v>2798</v>
      </c>
      <c r="M400" s="286">
        <v>0.2</v>
      </c>
      <c r="N400" s="238">
        <f t="shared" si="9"/>
        <v>559.6</v>
      </c>
      <c r="O400" s="287">
        <f t="shared" si="11"/>
        <v>0</v>
      </c>
      <c r="P400" s="261"/>
      <c r="Q400" s="261"/>
    </row>
    <row r="401" s="195" customFormat="1" ht="17.25" customHeight="1" spans="1:17">
      <c r="A401" s="207">
        <v>396</v>
      </c>
      <c r="B401" s="208"/>
      <c r="C401" s="209" t="s">
        <v>68</v>
      </c>
      <c r="D401" s="210" t="s">
        <v>250</v>
      </c>
      <c r="E401" s="208"/>
      <c r="F401" s="210" t="s">
        <v>75</v>
      </c>
      <c r="G401" s="210">
        <v>4</v>
      </c>
      <c r="H401" s="108">
        <v>40209</v>
      </c>
      <c r="I401" s="229"/>
      <c r="J401" s="292"/>
      <c r="K401" s="292"/>
      <c r="L401" s="238">
        <v>1280</v>
      </c>
      <c r="M401" s="286">
        <v>0.3</v>
      </c>
      <c r="N401" s="238">
        <f t="shared" si="9"/>
        <v>384</v>
      </c>
      <c r="O401" s="287">
        <f t="shared" si="11"/>
        <v>0</v>
      </c>
      <c r="P401" s="261"/>
      <c r="Q401" s="261"/>
    </row>
    <row r="402" s="195" customFormat="1" ht="17.25" customHeight="1" spans="1:17">
      <c r="A402" s="207">
        <v>397</v>
      </c>
      <c r="B402" s="208"/>
      <c r="C402" s="209" t="s">
        <v>68</v>
      </c>
      <c r="D402" s="210" t="s">
        <v>251</v>
      </c>
      <c r="E402" s="208"/>
      <c r="F402" s="210" t="s">
        <v>75</v>
      </c>
      <c r="G402" s="210">
        <v>7</v>
      </c>
      <c r="H402" s="211">
        <v>39933</v>
      </c>
      <c r="I402" s="229"/>
      <c r="J402" s="292"/>
      <c r="K402" s="292"/>
      <c r="L402" s="238">
        <v>1225</v>
      </c>
      <c r="M402" s="286">
        <v>0.2</v>
      </c>
      <c r="N402" s="238">
        <f t="shared" si="9"/>
        <v>245</v>
      </c>
      <c r="O402" s="287">
        <f t="shared" si="11"/>
        <v>0</v>
      </c>
      <c r="P402" s="261"/>
      <c r="Q402" s="261"/>
    </row>
    <row r="403" s="195" customFormat="1" ht="17.25" customHeight="1" spans="1:17">
      <c r="A403" s="207">
        <v>398</v>
      </c>
      <c r="B403" s="208"/>
      <c r="C403" s="209" t="s">
        <v>68</v>
      </c>
      <c r="D403" s="210" t="s">
        <v>252</v>
      </c>
      <c r="E403" s="208"/>
      <c r="F403" s="210" t="s">
        <v>75</v>
      </c>
      <c r="G403" s="210">
        <v>4</v>
      </c>
      <c r="H403" s="108">
        <v>40512</v>
      </c>
      <c r="I403" s="229"/>
      <c r="J403" s="292"/>
      <c r="K403" s="292"/>
      <c r="L403" s="238">
        <v>312</v>
      </c>
      <c r="M403" s="286">
        <v>0.3</v>
      </c>
      <c r="N403" s="238">
        <f t="shared" si="9"/>
        <v>93.6</v>
      </c>
      <c r="O403" s="287">
        <f t="shared" si="11"/>
        <v>0</v>
      </c>
      <c r="P403" s="261"/>
      <c r="Q403" s="261"/>
    </row>
    <row r="404" s="195" customFormat="1" ht="17.25" customHeight="1" spans="1:17">
      <c r="A404" s="207">
        <v>399</v>
      </c>
      <c r="B404" s="208"/>
      <c r="C404" s="209" t="s">
        <v>71</v>
      </c>
      <c r="D404" s="210" t="s">
        <v>250</v>
      </c>
      <c r="E404" s="208"/>
      <c r="F404" s="210" t="s">
        <v>75</v>
      </c>
      <c r="G404" s="210">
        <v>4</v>
      </c>
      <c r="H404" s="108">
        <v>40209</v>
      </c>
      <c r="I404" s="229"/>
      <c r="J404" s="292"/>
      <c r="K404" s="292"/>
      <c r="L404" s="238">
        <v>1840</v>
      </c>
      <c r="M404" s="286">
        <v>0.3</v>
      </c>
      <c r="N404" s="238">
        <f t="shared" si="9"/>
        <v>552</v>
      </c>
      <c r="O404" s="287">
        <f t="shared" si="11"/>
        <v>0</v>
      </c>
      <c r="P404" s="261"/>
      <c r="Q404" s="261"/>
    </row>
    <row r="405" s="195" customFormat="1" ht="17.25" customHeight="1" spans="1:17">
      <c r="A405" s="207">
        <v>400</v>
      </c>
      <c r="B405" s="208"/>
      <c r="C405" s="209" t="s">
        <v>71</v>
      </c>
      <c r="D405" s="210" t="s">
        <v>253</v>
      </c>
      <c r="E405" s="208"/>
      <c r="F405" s="210" t="s">
        <v>75</v>
      </c>
      <c r="G405" s="210">
        <v>2</v>
      </c>
      <c r="H405" s="108">
        <v>40209</v>
      </c>
      <c r="I405" s="229"/>
      <c r="J405" s="292"/>
      <c r="K405" s="292"/>
      <c r="L405" s="238">
        <v>370</v>
      </c>
      <c r="M405" s="286">
        <v>0.3</v>
      </c>
      <c r="N405" s="238">
        <f t="shared" si="9"/>
        <v>111</v>
      </c>
      <c r="O405" s="287">
        <f t="shared" si="11"/>
        <v>0</v>
      </c>
      <c r="P405" s="261"/>
      <c r="Q405" s="261"/>
    </row>
    <row r="406" s="195" customFormat="1" ht="17.25" customHeight="1" spans="1:17">
      <c r="A406" s="207">
        <v>401</v>
      </c>
      <c r="B406" s="208"/>
      <c r="C406" s="209" t="s">
        <v>71</v>
      </c>
      <c r="D406" s="210" t="s">
        <v>254</v>
      </c>
      <c r="E406" s="208"/>
      <c r="F406" s="210" t="s">
        <v>75</v>
      </c>
      <c r="G406" s="210">
        <v>17</v>
      </c>
      <c r="H406" s="108">
        <v>40209</v>
      </c>
      <c r="I406" s="229"/>
      <c r="J406" s="292"/>
      <c r="K406" s="292"/>
      <c r="L406" s="238">
        <v>4165</v>
      </c>
      <c r="M406" s="286">
        <v>0.3</v>
      </c>
      <c r="N406" s="238">
        <f t="shared" si="9"/>
        <v>1249.5</v>
      </c>
      <c r="O406" s="287">
        <f t="shared" si="11"/>
        <v>0</v>
      </c>
      <c r="P406" s="261"/>
      <c r="Q406" s="261"/>
    </row>
    <row r="407" s="195" customFormat="1" ht="17.25" customHeight="1" spans="1:17">
      <c r="A407" s="207">
        <v>402</v>
      </c>
      <c r="B407" s="208"/>
      <c r="C407" s="209" t="s">
        <v>71</v>
      </c>
      <c r="D407" s="210" t="s">
        <v>255</v>
      </c>
      <c r="E407" s="208"/>
      <c r="F407" s="210" t="s">
        <v>75</v>
      </c>
      <c r="G407" s="210">
        <v>2</v>
      </c>
      <c r="H407" s="108">
        <v>40512</v>
      </c>
      <c r="I407" s="229"/>
      <c r="J407" s="292"/>
      <c r="K407" s="292"/>
      <c r="L407" s="238">
        <v>124</v>
      </c>
      <c r="M407" s="286">
        <v>0.3</v>
      </c>
      <c r="N407" s="238">
        <f t="shared" si="9"/>
        <v>37.2</v>
      </c>
      <c r="O407" s="287">
        <f t="shared" si="11"/>
        <v>0</v>
      </c>
      <c r="P407" s="261"/>
      <c r="Q407" s="261"/>
    </row>
    <row r="408" s="195" customFormat="1" ht="17.25" customHeight="1" spans="1:17">
      <c r="A408" s="207">
        <v>403</v>
      </c>
      <c r="B408" s="208"/>
      <c r="C408" s="209" t="s">
        <v>135</v>
      </c>
      <c r="D408" s="210"/>
      <c r="E408" s="208"/>
      <c r="F408" s="210" t="s">
        <v>75</v>
      </c>
      <c r="G408" s="210">
        <v>1</v>
      </c>
      <c r="H408" s="211">
        <v>39933</v>
      </c>
      <c r="I408" s="229"/>
      <c r="J408" s="292"/>
      <c r="K408" s="292"/>
      <c r="L408" s="238">
        <v>83</v>
      </c>
      <c r="M408" s="286">
        <v>0.2</v>
      </c>
      <c r="N408" s="238">
        <f t="shared" si="9"/>
        <v>16.6</v>
      </c>
      <c r="O408" s="287">
        <f t="shared" si="11"/>
        <v>0</v>
      </c>
      <c r="P408" s="261"/>
      <c r="Q408" s="261"/>
    </row>
    <row r="409" s="195" customFormat="1" ht="17.25" customHeight="1" spans="1:17">
      <c r="A409" s="207">
        <v>404</v>
      </c>
      <c r="B409" s="208"/>
      <c r="C409" s="209" t="s">
        <v>116</v>
      </c>
      <c r="D409" s="210"/>
      <c r="E409" s="208"/>
      <c r="F409" s="210" t="s">
        <v>75</v>
      </c>
      <c r="G409" s="210">
        <v>16</v>
      </c>
      <c r="H409" s="211">
        <v>39933</v>
      </c>
      <c r="I409" s="229"/>
      <c r="J409" s="292"/>
      <c r="K409" s="292"/>
      <c r="L409" s="238">
        <v>448</v>
      </c>
      <c r="M409" s="286">
        <v>0.2</v>
      </c>
      <c r="N409" s="238">
        <f t="shared" si="9"/>
        <v>89.6</v>
      </c>
      <c r="O409" s="287">
        <f t="shared" si="11"/>
        <v>0</v>
      </c>
      <c r="P409" s="261"/>
      <c r="Q409" s="261"/>
    </row>
    <row r="410" s="195" customFormat="1" ht="17.25" customHeight="1" spans="1:17">
      <c r="A410" s="207">
        <v>405</v>
      </c>
      <c r="B410" s="208"/>
      <c r="C410" s="209" t="s">
        <v>256</v>
      </c>
      <c r="D410" s="210"/>
      <c r="E410" s="208"/>
      <c r="F410" s="210" t="s">
        <v>60</v>
      </c>
      <c r="G410" s="210">
        <v>1</v>
      </c>
      <c r="H410" s="211">
        <v>39933</v>
      </c>
      <c r="I410" s="229"/>
      <c r="J410" s="292"/>
      <c r="K410" s="292"/>
      <c r="L410" s="238">
        <v>2500</v>
      </c>
      <c r="M410" s="286">
        <v>0.2</v>
      </c>
      <c r="N410" s="238">
        <f t="shared" si="9"/>
        <v>500</v>
      </c>
      <c r="O410" s="287">
        <f t="shared" si="11"/>
        <v>0</v>
      </c>
      <c r="P410" s="261"/>
      <c r="Q410" s="261"/>
    </row>
    <row r="411" s="195" customFormat="1" ht="17.25" customHeight="1" spans="1:17">
      <c r="A411" s="207">
        <v>406</v>
      </c>
      <c r="B411" s="208"/>
      <c r="C411" s="209" t="s">
        <v>257</v>
      </c>
      <c r="D411" s="210"/>
      <c r="E411" s="208"/>
      <c r="F411" s="210" t="s">
        <v>60</v>
      </c>
      <c r="G411" s="210">
        <v>18</v>
      </c>
      <c r="H411" s="108">
        <v>40209</v>
      </c>
      <c r="I411" s="229"/>
      <c r="J411" s="292"/>
      <c r="K411" s="292"/>
      <c r="L411" s="238">
        <v>4680</v>
      </c>
      <c r="M411" s="286">
        <v>0.3</v>
      </c>
      <c r="N411" s="238">
        <f t="shared" si="9"/>
        <v>1404</v>
      </c>
      <c r="O411" s="287">
        <f t="shared" si="11"/>
        <v>0</v>
      </c>
      <c r="P411" s="261"/>
      <c r="Q411" s="261"/>
    </row>
    <row r="412" s="195" customFormat="1" ht="17.25" customHeight="1" spans="1:17">
      <c r="A412" s="207">
        <v>407</v>
      </c>
      <c r="B412" s="208"/>
      <c r="C412" s="209" t="s">
        <v>258</v>
      </c>
      <c r="D412" s="210"/>
      <c r="E412" s="208"/>
      <c r="F412" s="210" t="s">
        <v>60</v>
      </c>
      <c r="G412" s="210">
        <v>1</v>
      </c>
      <c r="H412" s="108">
        <v>40209</v>
      </c>
      <c r="I412" s="229"/>
      <c r="J412" s="292"/>
      <c r="K412" s="292"/>
      <c r="L412" s="238">
        <v>850</v>
      </c>
      <c r="M412" s="286">
        <v>0.3</v>
      </c>
      <c r="N412" s="238">
        <f t="shared" si="9"/>
        <v>255</v>
      </c>
      <c r="O412" s="287">
        <f t="shared" si="11"/>
        <v>0</v>
      </c>
      <c r="P412" s="261"/>
      <c r="Q412" s="261"/>
    </row>
    <row r="413" s="195" customFormat="1" ht="17.25" customHeight="1" spans="1:17">
      <c r="A413" s="207">
        <v>408</v>
      </c>
      <c r="B413" s="208"/>
      <c r="C413" s="209" t="s">
        <v>149</v>
      </c>
      <c r="D413" s="210"/>
      <c r="E413" s="208"/>
      <c r="F413" s="210" t="s">
        <v>75</v>
      </c>
      <c r="G413" s="210">
        <v>6</v>
      </c>
      <c r="H413" s="108">
        <v>40512</v>
      </c>
      <c r="I413" s="229"/>
      <c r="J413" s="292"/>
      <c r="K413" s="292"/>
      <c r="L413" s="238">
        <v>3468</v>
      </c>
      <c r="M413" s="286">
        <v>0.3</v>
      </c>
      <c r="N413" s="238">
        <f t="shared" si="9"/>
        <v>1040.4</v>
      </c>
      <c r="O413" s="287">
        <f t="shared" si="11"/>
        <v>0</v>
      </c>
      <c r="P413" s="261"/>
      <c r="Q413" s="261"/>
    </row>
    <row r="414" s="195" customFormat="1" ht="17.25" customHeight="1" spans="1:17">
      <c r="A414" s="207">
        <v>409</v>
      </c>
      <c r="B414" s="208"/>
      <c r="C414" s="209" t="s">
        <v>152</v>
      </c>
      <c r="D414" s="210"/>
      <c r="E414" s="208"/>
      <c r="F414" s="210" t="s">
        <v>75</v>
      </c>
      <c r="G414" s="210">
        <v>5</v>
      </c>
      <c r="H414" s="108">
        <v>40512</v>
      </c>
      <c r="I414" s="229"/>
      <c r="J414" s="292"/>
      <c r="K414" s="292"/>
      <c r="L414" s="238">
        <v>5900</v>
      </c>
      <c r="M414" s="286">
        <v>0.3</v>
      </c>
      <c r="N414" s="238">
        <f t="shared" si="9"/>
        <v>1770</v>
      </c>
      <c r="O414" s="287">
        <f t="shared" si="11"/>
        <v>0</v>
      </c>
      <c r="P414" s="261"/>
      <c r="Q414" s="261"/>
    </row>
    <row r="415" s="195" customFormat="1" ht="17.25" customHeight="1" spans="1:17">
      <c r="A415" s="207">
        <v>410</v>
      </c>
      <c r="B415" s="208"/>
      <c r="C415" s="209" t="s">
        <v>259</v>
      </c>
      <c r="D415" s="210"/>
      <c r="E415" s="208"/>
      <c r="F415" s="210" t="s">
        <v>75</v>
      </c>
      <c r="G415" s="210">
        <v>2</v>
      </c>
      <c r="H415" s="108">
        <v>40908</v>
      </c>
      <c r="I415" s="229"/>
      <c r="J415" s="292"/>
      <c r="K415" s="292"/>
      <c r="L415" s="238">
        <v>1040</v>
      </c>
      <c r="M415" s="286">
        <v>0.3</v>
      </c>
      <c r="N415" s="238">
        <f t="shared" si="9"/>
        <v>312</v>
      </c>
      <c r="O415" s="287">
        <f t="shared" si="11"/>
        <v>0</v>
      </c>
      <c r="P415" s="261"/>
      <c r="Q415" s="261"/>
    </row>
    <row r="416" s="195" customFormat="1" ht="17.25" customHeight="1" spans="1:17">
      <c r="A416" s="207">
        <v>411</v>
      </c>
      <c r="B416" s="208"/>
      <c r="C416" s="209" t="s">
        <v>260</v>
      </c>
      <c r="D416" s="210"/>
      <c r="E416" s="208"/>
      <c r="F416" s="210" t="s">
        <v>75</v>
      </c>
      <c r="G416" s="210">
        <v>5</v>
      </c>
      <c r="H416" s="108">
        <v>40209</v>
      </c>
      <c r="I416" s="229"/>
      <c r="J416" s="292"/>
      <c r="K416" s="292"/>
      <c r="L416" s="238">
        <v>270</v>
      </c>
      <c r="M416" s="286">
        <v>0.3</v>
      </c>
      <c r="N416" s="238">
        <f t="shared" si="9"/>
        <v>81</v>
      </c>
      <c r="O416" s="287">
        <f t="shared" si="11"/>
        <v>0</v>
      </c>
      <c r="P416" s="261"/>
      <c r="Q416" s="261"/>
    </row>
    <row r="417" s="195" customFormat="1" ht="17.25" customHeight="1" spans="1:17">
      <c r="A417" s="207">
        <v>412</v>
      </c>
      <c r="B417" s="208"/>
      <c r="C417" s="209" t="s">
        <v>76</v>
      </c>
      <c r="D417" s="210"/>
      <c r="E417" s="208"/>
      <c r="F417" s="210" t="s">
        <v>60</v>
      </c>
      <c r="G417" s="210">
        <v>1</v>
      </c>
      <c r="H417" s="108">
        <v>40209</v>
      </c>
      <c r="I417" s="229"/>
      <c r="J417" s="292"/>
      <c r="K417" s="292"/>
      <c r="L417" s="238">
        <v>50</v>
      </c>
      <c r="M417" s="286">
        <v>0.3</v>
      </c>
      <c r="N417" s="238">
        <f t="shared" si="9"/>
        <v>15</v>
      </c>
      <c r="O417" s="287">
        <f t="shared" si="11"/>
        <v>0</v>
      </c>
      <c r="P417" s="261"/>
      <c r="Q417" s="261"/>
    </row>
    <row r="418" s="195" customFormat="1" ht="17.25" customHeight="1" spans="1:17">
      <c r="A418" s="207">
        <v>413</v>
      </c>
      <c r="B418" s="208"/>
      <c r="C418" s="209" t="s">
        <v>261</v>
      </c>
      <c r="D418" s="210"/>
      <c r="E418" s="208"/>
      <c r="F418" s="210" t="s">
        <v>75</v>
      </c>
      <c r="G418" s="210">
        <v>15</v>
      </c>
      <c r="H418" s="211">
        <v>39933</v>
      </c>
      <c r="I418" s="229"/>
      <c r="J418" s="292"/>
      <c r="K418" s="292"/>
      <c r="L418" s="238">
        <v>315</v>
      </c>
      <c r="M418" s="286">
        <v>0.2</v>
      </c>
      <c r="N418" s="238">
        <f t="shared" si="9"/>
        <v>63</v>
      </c>
      <c r="O418" s="287">
        <f t="shared" si="11"/>
        <v>0</v>
      </c>
      <c r="P418" s="261"/>
      <c r="Q418" s="261"/>
    </row>
    <row r="419" s="195" customFormat="1" ht="17.25" customHeight="1" spans="1:17">
      <c r="A419" s="207">
        <v>414</v>
      </c>
      <c r="B419" s="208"/>
      <c r="C419" s="209" t="s">
        <v>74</v>
      </c>
      <c r="D419" s="210"/>
      <c r="E419" s="208"/>
      <c r="F419" s="210" t="s">
        <v>75</v>
      </c>
      <c r="G419" s="210">
        <v>5</v>
      </c>
      <c r="H419" s="108">
        <v>40209</v>
      </c>
      <c r="I419" s="229"/>
      <c r="J419" s="292"/>
      <c r="K419" s="292"/>
      <c r="L419" s="238">
        <v>1290</v>
      </c>
      <c r="M419" s="286">
        <v>0.3</v>
      </c>
      <c r="N419" s="238">
        <f t="shared" si="9"/>
        <v>387</v>
      </c>
      <c r="O419" s="287">
        <f t="shared" si="11"/>
        <v>0</v>
      </c>
      <c r="P419" s="261"/>
      <c r="Q419" s="261"/>
    </row>
    <row r="420" s="195" customFormat="1" ht="17.25" customHeight="1" spans="1:17">
      <c r="A420" s="207">
        <v>415</v>
      </c>
      <c r="B420" s="208"/>
      <c r="C420" s="209" t="s">
        <v>262</v>
      </c>
      <c r="D420" s="210"/>
      <c r="E420" s="208"/>
      <c r="F420" s="210" t="s">
        <v>60</v>
      </c>
      <c r="G420" s="210">
        <v>1</v>
      </c>
      <c r="H420" s="108">
        <v>40209</v>
      </c>
      <c r="I420" s="229"/>
      <c r="J420" s="292"/>
      <c r="K420" s="292"/>
      <c r="L420" s="238">
        <v>609</v>
      </c>
      <c r="M420" s="286">
        <v>0.3</v>
      </c>
      <c r="N420" s="238">
        <f t="shared" si="9"/>
        <v>182.7</v>
      </c>
      <c r="O420" s="287">
        <f t="shared" si="11"/>
        <v>0</v>
      </c>
      <c r="P420" s="261"/>
      <c r="Q420" s="261"/>
    </row>
    <row r="421" s="195" customFormat="1" ht="17.25" customHeight="1" spans="1:17">
      <c r="A421" s="207">
        <v>416</v>
      </c>
      <c r="B421" s="208"/>
      <c r="C421" s="209" t="s">
        <v>263</v>
      </c>
      <c r="D421" s="210"/>
      <c r="E421" s="208"/>
      <c r="F421" s="210" t="s">
        <v>60</v>
      </c>
      <c r="G421" s="210">
        <v>2</v>
      </c>
      <c r="H421" s="108">
        <v>40209</v>
      </c>
      <c r="I421" s="229"/>
      <c r="J421" s="292"/>
      <c r="K421" s="292"/>
      <c r="L421" s="238">
        <v>4368</v>
      </c>
      <c r="M421" s="286">
        <v>0.3</v>
      </c>
      <c r="N421" s="238">
        <f t="shared" si="9"/>
        <v>1310.4</v>
      </c>
      <c r="O421" s="287">
        <f t="shared" si="11"/>
        <v>0</v>
      </c>
      <c r="P421" s="261"/>
      <c r="Q421" s="261"/>
    </row>
    <row r="422" s="195" customFormat="1" ht="17.25" customHeight="1" spans="1:17">
      <c r="A422" s="207">
        <v>417</v>
      </c>
      <c r="B422" s="208"/>
      <c r="C422" s="209" t="s">
        <v>264</v>
      </c>
      <c r="D422" s="210"/>
      <c r="E422" s="208"/>
      <c r="F422" s="210" t="s">
        <v>155</v>
      </c>
      <c r="G422" s="210">
        <v>5</v>
      </c>
      <c r="H422" s="211">
        <v>39933</v>
      </c>
      <c r="I422" s="229"/>
      <c r="J422" s="292"/>
      <c r="K422" s="292"/>
      <c r="L422" s="238">
        <v>294000</v>
      </c>
      <c r="M422" s="286">
        <v>0.2</v>
      </c>
      <c r="N422" s="238">
        <f t="shared" si="9"/>
        <v>58800</v>
      </c>
      <c r="O422" s="287">
        <f t="shared" si="11"/>
        <v>0</v>
      </c>
      <c r="P422" s="261"/>
      <c r="Q422" s="261"/>
    </row>
    <row r="423" s="195" customFormat="1" ht="17.25" customHeight="1" spans="1:17">
      <c r="A423" s="207">
        <v>418</v>
      </c>
      <c r="B423" s="208"/>
      <c r="C423" s="209" t="s">
        <v>264</v>
      </c>
      <c r="D423" s="210"/>
      <c r="E423" s="208"/>
      <c r="F423" s="210" t="s">
        <v>155</v>
      </c>
      <c r="G423" s="210">
        <v>3</v>
      </c>
      <c r="H423" s="108">
        <v>40512</v>
      </c>
      <c r="I423" s="229"/>
      <c r="J423" s="292"/>
      <c r="K423" s="292"/>
      <c r="L423" s="238">
        <v>176400</v>
      </c>
      <c r="M423" s="286">
        <v>0.3</v>
      </c>
      <c r="N423" s="238">
        <f t="shared" si="9"/>
        <v>52920</v>
      </c>
      <c r="O423" s="287">
        <f t="shared" si="11"/>
        <v>0</v>
      </c>
      <c r="P423" s="261"/>
      <c r="Q423" s="261"/>
    </row>
    <row r="424" s="195" customFormat="1" ht="17.25" customHeight="1" spans="1:17">
      <c r="A424" s="207">
        <v>419</v>
      </c>
      <c r="B424" s="208"/>
      <c r="C424" s="209" t="s">
        <v>265</v>
      </c>
      <c r="D424" s="210"/>
      <c r="E424" s="208"/>
      <c r="F424" s="210" t="s">
        <v>155</v>
      </c>
      <c r="G424" s="210">
        <v>2</v>
      </c>
      <c r="H424" s="108">
        <v>40512</v>
      </c>
      <c r="I424" s="229"/>
      <c r="J424" s="292"/>
      <c r="K424" s="292"/>
      <c r="L424" s="238">
        <v>76000</v>
      </c>
      <c r="M424" s="286">
        <v>0.3</v>
      </c>
      <c r="N424" s="238">
        <f t="shared" si="9"/>
        <v>22800</v>
      </c>
      <c r="O424" s="287">
        <f t="shared" si="11"/>
        <v>0</v>
      </c>
      <c r="P424" s="261"/>
      <c r="Q424" s="261"/>
    </row>
    <row r="425" s="195" customFormat="1" ht="17.25" customHeight="1" spans="1:17">
      <c r="A425" s="207">
        <v>420</v>
      </c>
      <c r="B425" s="208"/>
      <c r="C425" s="209" t="s">
        <v>266</v>
      </c>
      <c r="D425" s="210"/>
      <c r="E425" s="208"/>
      <c r="F425" s="210" t="s">
        <v>75</v>
      </c>
      <c r="G425" s="210">
        <v>2</v>
      </c>
      <c r="H425" s="108">
        <v>40209</v>
      </c>
      <c r="I425" s="229"/>
      <c r="J425" s="292"/>
      <c r="K425" s="292"/>
      <c r="L425" s="238">
        <v>174</v>
      </c>
      <c r="M425" s="286">
        <v>0.3</v>
      </c>
      <c r="N425" s="238">
        <f t="shared" si="9"/>
        <v>52.2</v>
      </c>
      <c r="O425" s="287">
        <f t="shared" si="11"/>
        <v>0</v>
      </c>
      <c r="P425" s="261"/>
      <c r="Q425" s="261"/>
    </row>
    <row r="426" s="195" customFormat="1" ht="17.25" customHeight="1" spans="1:17">
      <c r="A426" s="207">
        <v>421</v>
      </c>
      <c r="B426" s="208"/>
      <c r="C426" s="209" t="s">
        <v>267</v>
      </c>
      <c r="D426" s="210"/>
      <c r="E426" s="208"/>
      <c r="F426" s="210" t="s">
        <v>268</v>
      </c>
      <c r="G426" s="210">
        <v>200</v>
      </c>
      <c r="H426" s="211">
        <v>39933</v>
      </c>
      <c r="I426" s="229"/>
      <c r="J426" s="292"/>
      <c r="K426" s="292"/>
      <c r="L426" s="238">
        <v>20000</v>
      </c>
      <c r="M426" s="286">
        <v>0.2</v>
      </c>
      <c r="N426" s="238">
        <f t="shared" si="9"/>
        <v>4000</v>
      </c>
      <c r="O426" s="287">
        <f t="shared" si="11"/>
        <v>0</v>
      </c>
      <c r="P426" s="261"/>
      <c r="Q426" s="261"/>
    </row>
    <row r="427" s="195" customFormat="1" ht="17.25" customHeight="1" spans="1:17">
      <c r="A427" s="207">
        <v>422</v>
      </c>
      <c r="B427" s="208"/>
      <c r="C427" s="209" t="s">
        <v>269</v>
      </c>
      <c r="D427" s="210"/>
      <c r="E427" s="208"/>
      <c r="F427" s="210" t="s">
        <v>75</v>
      </c>
      <c r="G427" s="210">
        <v>1</v>
      </c>
      <c r="H427" s="108">
        <v>40209</v>
      </c>
      <c r="I427" s="229"/>
      <c r="J427" s="292"/>
      <c r="K427" s="292"/>
      <c r="L427" s="238">
        <v>500</v>
      </c>
      <c r="M427" s="286">
        <v>0.3</v>
      </c>
      <c r="N427" s="238">
        <f t="shared" si="9"/>
        <v>150</v>
      </c>
      <c r="O427" s="287">
        <f t="shared" si="11"/>
        <v>0</v>
      </c>
      <c r="P427" s="261"/>
      <c r="Q427" s="261"/>
    </row>
    <row r="428" s="195" customFormat="1" ht="17.25" customHeight="1" spans="1:17">
      <c r="A428" s="207">
        <v>423</v>
      </c>
      <c r="B428" s="208"/>
      <c r="C428" s="209" t="s">
        <v>270</v>
      </c>
      <c r="D428" s="210"/>
      <c r="E428" s="208"/>
      <c r="F428" s="210" t="s">
        <v>75</v>
      </c>
      <c r="G428" s="210">
        <v>1</v>
      </c>
      <c r="H428" s="108">
        <v>40209</v>
      </c>
      <c r="I428" s="229"/>
      <c r="J428" s="292"/>
      <c r="K428" s="292"/>
      <c r="L428" s="238">
        <v>3200</v>
      </c>
      <c r="M428" s="286">
        <v>0.15</v>
      </c>
      <c r="N428" s="238">
        <f t="shared" si="9"/>
        <v>480</v>
      </c>
      <c r="O428" s="287">
        <f t="shared" si="11"/>
        <v>0</v>
      </c>
      <c r="P428" s="261"/>
      <c r="Q428" s="261"/>
    </row>
    <row r="429" s="195" customFormat="1" ht="17.25" customHeight="1" spans="1:17">
      <c r="A429" s="207">
        <v>424</v>
      </c>
      <c r="B429" s="208"/>
      <c r="C429" s="209" t="s">
        <v>271</v>
      </c>
      <c r="D429" s="210"/>
      <c r="E429" s="208"/>
      <c r="F429" s="210" t="s">
        <v>75</v>
      </c>
      <c r="G429" s="210">
        <v>1</v>
      </c>
      <c r="H429" s="211">
        <v>39933</v>
      </c>
      <c r="I429" s="229"/>
      <c r="J429" s="292"/>
      <c r="K429" s="292"/>
      <c r="L429" s="238">
        <v>530</v>
      </c>
      <c r="M429" s="286">
        <v>0.2</v>
      </c>
      <c r="N429" s="238">
        <f t="shared" si="9"/>
        <v>106</v>
      </c>
      <c r="O429" s="287">
        <f t="shared" si="11"/>
        <v>0</v>
      </c>
      <c r="P429" s="261"/>
      <c r="Q429" s="261"/>
    </row>
    <row r="430" s="195" customFormat="1" ht="17.25" customHeight="1" spans="1:17">
      <c r="A430" s="207">
        <v>425</v>
      </c>
      <c r="B430" s="208"/>
      <c r="C430" s="209" t="s">
        <v>272</v>
      </c>
      <c r="D430" s="210"/>
      <c r="E430" s="208"/>
      <c r="F430" s="210" t="s">
        <v>75</v>
      </c>
      <c r="G430" s="210">
        <v>1</v>
      </c>
      <c r="H430" s="108">
        <v>40209</v>
      </c>
      <c r="I430" s="229"/>
      <c r="J430" s="292"/>
      <c r="K430" s="292"/>
      <c r="L430" s="238">
        <v>1050</v>
      </c>
      <c r="M430" s="286">
        <v>0.3</v>
      </c>
      <c r="N430" s="238">
        <f t="shared" si="9"/>
        <v>315</v>
      </c>
      <c r="O430" s="287">
        <f t="shared" si="11"/>
        <v>0</v>
      </c>
      <c r="P430" s="261"/>
      <c r="Q430" s="261"/>
    </row>
    <row r="431" s="195" customFormat="1" ht="17.25" customHeight="1" spans="1:17">
      <c r="A431" s="207">
        <v>426</v>
      </c>
      <c r="B431" s="208"/>
      <c r="C431" s="209" t="s">
        <v>273</v>
      </c>
      <c r="D431" s="210"/>
      <c r="E431" s="208"/>
      <c r="F431" s="210" t="s">
        <v>75</v>
      </c>
      <c r="G431" s="210">
        <v>4</v>
      </c>
      <c r="H431" s="211">
        <v>39933</v>
      </c>
      <c r="I431" s="229"/>
      <c r="J431" s="292"/>
      <c r="K431" s="292"/>
      <c r="L431" s="238">
        <v>4800</v>
      </c>
      <c r="M431" s="286">
        <v>0.2</v>
      </c>
      <c r="N431" s="238">
        <f t="shared" si="9"/>
        <v>960</v>
      </c>
      <c r="O431" s="287">
        <f t="shared" si="11"/>
        <v>0</v>
      </c>
      <c r="P431" s="261"/>
      <c r="Q431" s="261"/>
    </row>
    <row r="432" s="195" customFormat="1" ht="17.25" customHeight="1" spans="1:17">
      <c r="A432" s="207">
        <v>427</v>
      </c>
      <c r="B432" s="208"/>
      <c r="C432" s="209" t="s">
        <v>274</v>
      </c>
      <c r="D432" s="210"/>
      <c r="E432" s="208"/>
      <c r="F432" s="210" t="s">
        <v>60</v>
      </c>
      <c r="G432" s="210">
        <v>28</v>
      </c>
      <c r="H432" s="108">
        <v>40209</v>
      </c>
      <c r="I432" s="229"/>
      <c r="J432" s="292"/>
      <c r="K432" s="292"/>
      <c r="L432" s="238">
        <v>8344</v>
      </c>
      <c r="M432" s="286">
        <v>0.3</v>
      </c>
      <c r="N432" s="238">
        <f t="shared" si="9"/>
        <v>2503.2</v>
      </c>
      <c r="O432" s="287">
        <f t="shared" si="11"/>
        <v>0</v>
      </c>
      <c r="P432" s="261"/>
      <c r="Q432" s="261"/>
    </row>
    <row r="433" s="195" customFormat="1" ht="17.25" customHeight="1" spans="1:17">
      <c r="A433" s="207">
        <v>428</v>
      </c>
      <c r="B433" s="208"/>
      <c r="C433" s="209" t="s">
        <v>90</v>
      </c>
      <c r="D433" s="210"/>
      <c r="E433" s="208"/>
      <c r="F433" s="210" t="s">
        <v>60</v>
      </c>
      <c r="G433" s="210">
        <v>10</v>
      </c>
      <c r="H433" s="108">
        <v>40512</v>
      </c>
      <c r="I433" s="229"/>
      <c r="J433" s="292"/>
      <c r="K433" s="292"/>
      <c r="L433" s="238">
        <v>29000</v>
      </c>
      <c r="M433" s="286">
        <v>0.3</v>
      </c>
      <c r="N433" s="238">
        <f t="shared" si="9"/>
        <v>8700</v>
      </c>
      <c r="O433" s="287">
        <f t="shared" si="11"/>
        <v>0</v>
      </c>
      <c r="P433" s="261"/>
      <c r="Q433" s="261"/>
    </row>
    <row r="434" s="195" customFormat="1" ht="17.25" customHeight="1" spans="1:17">
      <c r="A434" s="207">
        <v>429</v>
      </c>
      <c r="B434" s="208"/>
      <c r="C434" s="209" t="s">
        <v>92</v>
      </c>
      <c r="D434" s="210"/>
      <c r="E434" s="208"/>
      <c r="F434" s="210" t="s">
        <v>60</v>
      </c>
      <c r="G434" s="210">
        <v>3</v>
      </c>
      <c r="H434" s="108">
        <v>40209</v>
      </c>
      <c r="I434" s="229"/>
      <c r="J434" s="292"/>
      <c r="K434" s="292"/>
      <c r="L434" s="238">
        <v>11250</v>
      </c>
      <c r="M434" s="286">
        <v>0.3</v>
      </c>
      <c r="N434" s="238">
        <f t="shared" si="9"/>
        <v>3375</v>
      </c>
      <c r="O434" s="287">
        <f t="shared" si="11"/>
        <v>0</v>
      </c>
      <c r="P434" s="261"/>
      <c r="Q434" s="261"/>
    </row>
    <row r="435" s="195" customFormat="1" ht="17.25" customHeight="1" spans="1:17">
      <c r="A435" s="207">
        <v>430</v>
      </c>
      <c r="B435" s="208"/>
      <c r="C435" s="209" t="s">
        <v>275</v>
      </c>
      <c r="D435" s="210"/>
      <c r="E435" s="208"/>
      <c r="F435" s="210" t="s">
        <v>60</v>
      </c>
      <c r="G435" s="210">
        <v>3</v>
      </c>
      <c r="H435" s="108">
        <v>41060</v>
      </c>
      <c r="I435" s="229"/>
      <c r="J435" s="292"/>
      <c r="K435" s="292"/>
      <c r="L435" s="238">
        <v>3000</v>
      </c>
      <c r="M435" s="286">
        <v>0.5</v>
      </c>
      <c r="N435" s="238">
        <f t="shared" si="9"/>
        <v>1500</v>
      </c>
      <c r="O435" s="287">
        <f t="shared" si="11"/>
        <v>0</v>
      </c>
      <c r="P435" s="261"/>
      <c r="Q435" s="261"/>
    </row>
    <row r="436" s="195" customFormat="1" ht="17.25" customHeight="1" spans="1:17">
      <c r="A436" s="207">
        <v>431</v>
      </c>
      <c r="B436" s="208"/>
      <c r="C436" s="209" t="s">
        <v>276</v>
      </c>
      <c r="D436" s="220"/>
      <c r="E436" s="208"/>
      <c r="F436" s="210" t="s">
        <v>60</v>
      </c>
      <c r="G436" s="210">
        <v>1</v>
      </c>
      <c r="H436" s="108">
        <v>40908</v>
      </c>
      <c r="I436" s="229"/>
      <c r="J436" s="292"/>
      <c r="K436" s="292"/>
      <c r="L436" s="238">
        <v>760</v>
      </c>
      <c r="M436" s="286">
        <v>0.4</v>
      </c>
      <c r="N436" s="238">
        <f t="shared" si="9"/>
        <v>304</v>
      </c>
      <c r="O436" s="287">
        <f t="shared" si="11"/>
        <v>0</v>
      </c>
      <c r="P436" s="261"/>
      <c r="Q436" s="261"/>
    </row>
    <row r="437" s="195" customFormat="1" ht="17.25" customHeight="1" spans="1:17">
      <c r="A437" s="207"/>
      <c r="B437" s="208"/>
      <c r="C437" s="233"/>
      <c r="D437" s="208"/>
      <c r="E437" s="236"/>
      <c r="F437" s="207"/>
      <c r="G437" s="207"/>
      <c r="H437" s="235"/>
      <c r="I437" s="229"/>
      <c r="J437" s="238"/>
      <c r="K437" s="288"/>
      <c r="L437" s="289"/>
      <c r="M437" s="286"/>
      <c r="N437" s="238">
        <f t="shared" si="9"/>
        <v>0</v>
      </c>
      <c r="O437" s="287">
        <f t="shared" si="11"/>
        <v>0</v>
      </c>
      <c r="P437" s="261"/>
      <c r="Q437" s="261"/>
    </row>
    <row r="438" s="195" customFormat="1" ht="17.25" customHeight="1" spans="1:17">
      <c r="A438" s="207"/>
      <c r="B438" s="208"/>
      <c r="C438" s="233"/>
      <c r="D438" s="208"/>
      <c r="E438" s="236"/>
      <c r="F438" s="207"/>
      <c r="G438" s="207"/>
      <c r="H438" s="235"/>
      <c r="I438" s="229"/>
      <c r="J438" s="238"/>
      <c r="K438" s="288"/>
      <c r="L438" s="289"/>
      <c r="M438" s="286"/>
      <c r="N438" s="238">
        <f t="shared" si="9"/>
        <v>0</v>
      </c>
      <c r="O438" s="287">
        <f t="shared" si="11"/>
        <v>0</v>
      </c>
      <c r="P438" s="261"/>
      <c r="Q438" s="261"/>
    </row>
    <row r="439" s="195" customFormat="1" ht="17.25" customHeight="1" spans="1:17">
      <c r="A439" s="207"/>
      <c r="B439" s="208"/>
      <c r="C439" s="233"/>
      <c r="D439" s="208"/>
      <c r="E439" s="236"/>
      <c r="F439" s="207"/>
      <c r="G439" s="207"/>
      <c r="H439" s="235"/>
      <c r="I439" s="229"/>
      <c r="J439" s="238"/>
      <c r="K439" s="288"/>
      <c r="L439" s="289"/>
      <c r="M439" s="286"/>
      <c r="N439" s="238">
        <f t="shared" si="9"/>
        <v>0</v>
      </c>
      <c r="O439" s="287"/>
      <c r="P439" s="261"/>
      <c r="Q439" s="261"/>
    </row>
    <row r="440" s="195" customFormat="1" ht="17.25" customHeight="1" spans="1:17">
      <c r="A440" s="207"/>
      <c r="B440" s="208"/>
      <c r="C440" s="233"/>
      <c r="D440" s="208"/>
      <c r="E440" s="116"/>
      <c r="F440" s="207"/>
      <c r="G440" s="207"/>
      <c r="H440" s="235"/>
      <c r="I440" s="229"/>
      <c r="J440" s="238"/>
      <c r="K440" s="288"/>
      <c r="L440" s="289"/>
      <c r="M440" s="286"/>
      <c r="N440" s="238">
        <f t="shared" si="9"/>
        <v>0</v>
      </c>
      <c r="O440" s="287">
        <f>IF(K440=0,,(N440-K440)/K440)</f>
        <v>0</v>
      </c>
      <c r="P440" s="261"/>
      <c r="Q440" s="261"/>
    </row>
    <row r="441" s="195" customFormat="1" ht="17.25" customHeight="1" spans="1:17">
      <c r="A441" s="246" t="s">
        <v>277</v>
      </c>
      <c r="B441" s="246"/>
      <c r="C441" s="246"/>
      <c r="D441" s="208"/>
      <c r="E441" s="237"/>
      <c r="F441" s="207"/>
      <c r="G441" s="207"/>
      <c r="H441" s="235"/>
      <c r="I441" s="229"/>
      <c r="J441" s="238">
        <f>SUM(J8:J440)</f>
        <v>9334677.84</v>
      </c>
      <c r="K441" s="238">
        <f>SUM(K8:K440)</f>
        <v>1957661.16</v>
      </c>
      <c r="L441" s="238">
        <f>SUM(L8:L440)</f>
        <v>11019667.8</v>
      </c>
      <c r="M441" s="286"/>
      <c r="N441" s="238">
        <f>SUM(N8:N440)</f>
        <v>4214472.77</v>
      </c>
      <c r="O441" s="287">
        <f>IF(K441=0,,(N441-K441)/K441)</f>
        <v>1.153</v>
      </c>
      <c r="P441" s="261"/>
      <c r="Q441" s="261"/>
    </row>
    <row r="442" s="195" customFormat="1" ht="17.25" customHeight="1" spans="1:17">
      <c r="A442" s="296" t="s">
        <v>278</v>
      </c>
      <c r="B442" s="297"/>
      <c r="C442" s="298"/>
      <c r="D442" s="208"/>
      <c r="E442" s="237"/>
      <c r="F442" s="207"/>
      <c r="G442" s="207"/>
      <c r="H442" s="235"/>
      <c r="I442" s="229"/>
      <c r="J442" s="238"/>
      <c r="K442" s="238"/>
      <c r="L442" s="238"/>
      <c r="M442" s="286"/>
      <c r="N442" s="238"/>
      <c r="O442" s="287">
        <f>IF(K442=0,,(N442-K442)/K442)</f>
        <v>0</v>
      </c>
      <c r="P442" s="261"/>
      <c r="Q442" s="261"/>
    </row>
    <row r="443" s="195" customFormat="1" ht="17.25" customHeight="1" spans="1:17">
      <c r="A443" s="246" t="s">
        <v>277</v>
      </c>
      <c r="B443" s="246"/>
      <c r="C443" s="246"/>
      <c r="D443" s="213"/>
      <c r="E443" s="242"/>
      <c r="F443" s="246"/>
      <c r="G443" s="246"/>
      <c r="H443" s="299"/>
      <c r="I443" s="246"/>
      <c r="J443" s="305">
        <f>J441-J442</f>
        <v>9334677.84</v>
      </c>
      <c r="K443" s="305">
        <f>K441-K442</f>
        <v>1957661.16</v>
      </c>
      <c r="L443" s="305">
        <f>L441-L442</f>
        <v>11019667.8</v>
      </c>
      <c r="M443" s="306"/>
      <c r="N443" s="305">
        <f>N441-N442</f>
        <v>4214472.77</v>
      </c>
      <c r="O443" s="287">
        <f>IF(K443=0,,(N443-K443)/K443)</f>
        <v>1.153</v>
      </c>
      <c r="P443" s="261"/>
      <c r="Q443" s="261"/>
    </row>
    <row r="444" s="263" customFormat="1" ht="17.25" customHeight="1" spans="1:15">
      <c r="A444" s="300" t="e">
        <f ca="1">#REF!</f>
        <v>#REF!</v>
      </c>
      <c r="B444" s="301"/>
      <c r="C444" s="300"/>
      <c r="D444" s="301"/>
      <c r="E444" s="302"/>
      <c r="F444" s="303"/>
      <c r="G444" s="303"/>
      <c r="H444" s="270"/>
      <c r="J444" s="307"/>
      <c r="L444" s="308" t="e">
        <f ca="1">#REF!</f>
        <v>#REF!</v>
      </c>
      <c r="M444" s="278"/>
      <c r="N444" s="277"/>
      <c r="O444" s="275" t="e">
        <f ca="1">#REF!</f>
        <v>#REF!</v>
      </c>
    </row>
    <row r="445" s="263" customFormat="1" ht="17.25" customHeight="1" spans="1:15">
      <c r="A445" s="300" t="e">
        <f ca="1">#REF!</f>
        <v>#REF!</v>
      </c>
      <c r="B445" s="301"/>
      <c r="C445" s="300"/>
      <c r="D445" s="301"/>
      <c r="E445" s="302"/>
      <c r="F445" s="303"/>
      <c r="G445" s="303"/>
      <c r="H445" s="304"/>
      <c r="I445" s="301"/>
      <c r="J445" s="307"/>
      <c r="K445" s="277"/>
      <c r="L445" s="277"/>
      <c r="M445" s="278"/>
      <c r="N445" s="277"/>
      <c r="O445" s="275"/>
    </row>
    <row r="446" ht="24.95" customHeight="1" spans="1:12">
      <c r="A446" s="257"/>
      <c r="B446" s="258"/>
      <c r="C446" s="257"/>
      <c r="D446" s="258"/>
      <c r="F446" s="259"/>
      <c r="G446" s="259"/>
      <c r="H446" s="260"/>
      <c r="I446" s="258"/>
      <c r="J446" s="309"/>
      <c r="L446" s="310"/>
    </row>
    <row r="447" ht="24.95" customHeight="1" spans="9:9">
      <c r="I447" s="249"/>
    </row>
    <row r="448" ht="24.95" customHeight="1" spans="11:17">
      <c r="K448" s="265">
        <f>K446-K447</f>
        <v>0</v>
      </c>
      <c r="L448" s="266"/>
      <c r="M448" s="265"/>
      <c r="N448" s="267"/>
      <c r="O448" s="249"/>
      <c r="Q448" s="262"/>
    </row>
    <row r="449" ht="24.95" customHeight="1"/>
    <row r="450" ht="24.95" customHeight="1"/>
    <row r="451" ht="24.95" customHeight="1"/>
    <row r="452" ht="24.95" customHeight="1"/>
  </sheetData>
  <mergeCells count="18">
    <mergeCell ref="A1:Q1"/>
    <mergeCell ref="A2:Q2"/>
    <mergeCell ref="J6:K6"/>
    <mergeCell ref="L6:N6"/>
    <mergeCell ref="A441:C441"/>
    <mergeCell ref="A442:C442"/>
    <mergeCell ref="A443:C44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O6:O7"/>
    <mergeCell ref="Q6:Q7"/>
  </mergeCells>
  <hyperlinks>
    <hyperlink ref="Q4" location="目录!A1" display="表4-6-4"/>
  </hyperlinks>
  <printOptions horizontalCentered="1"/>
  <pageMargins left="0.354166666666667" right="0.354166666666667" top="0.786805555555556" bottom="0.590277777777778" header="0.511805555555556" footer="0.511805555555556"/>
  <pageSetup paperSize="9" scale="75" orientation="landscape" horizontalDpi="180" verticalDpi="180"/>
  <headerFooter alignWithMargins="0">
    <oddHeader>&amp;R
&amp;"楷体_GB2312,常规"&amp;9共&amp;N页,第&amp;P页&amp;11.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1" sqref="$A1:$XFD3"/>
    </sheetView>
  </sheetViews>
  <sheetFormatPr defaultColWidth="9" defaultRowHeight="14.25"/>
  <cols>
    <col min="1" max="1" width="4.125" style="249" customWidth="1"/>
    <col min="2" max="2" width="4.75" style="249" customWidth="1"/>
    <col min="3" max="3" width="22.875" style="250" customWidth="1"/>
    <col min="4" max="4" width="13.625" style="249" customWidth="1"/>
    <col min="5" max="5" width="14.125" style="251" customWidth="1"/>
    <col min="6" max="6" width="5.125" style="252" customWidth="1"/>
    <col min="7" max="7" width="5.375" style="252" customWidth="1"/>
    <col min="8" max="8" width="11.75" style="253" customWidth="1"/>
    <col min="9" max="9" width="5.25" style="249" customWidth="1"/>
    <col min="10" max="16376" width="9" style="249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54" t="s">
        <v>58</v>
      </c>
      <c r="D4" s="208"/>
      <c r="E4" s="237"/>
      <c r="G4" s="207"/>
      <c r="H4" s="235"/>
      <c r="I4" s="261"/>
    </row>
    <row r="5" s="195" customFormat="1" ht="17.25" customHeight="1" spans="1:9">
      <c r="A5" s="207">
        <v>2</v>
      </c>
      <c r="B5" s="208"/>
      <c r="C5" s="233" t="s">
        <v>59</v>
      </c>
      <c r="D5" s="208"/>
      <c r="E5" s="255"/>
      <c r="F5" s="207" t="s">
        <v>60</v>
      </c>
      <c r="G5" s="207">
        <v>35</v>
      </c>
      <c r="H5" s="235">
        <v>41060</v>
      </c>
      <c r="I5" s="261"/>
    </row>
    <row r="6" s="195" customFormat="1" ht="17.25" customHeight="1" spans="1:9">
      <c r="A6" s="207">
        <v>3</v>
      </c>
      <c r="B6" s="208"/>
      <c r="C6" s="233" t="s">
        <v>61</v>
      </c>
      <c r="D6" s="208" t="s">
        <v>62</v>
      </c>
      <c r="E6" s="255"/>
      <c r="F6" s="207" t="s">
        <v>60</v>
      </c>
      <c r="G6" s="207">
        <v>1</v>
      </c>
      <c r="H6" s="235">
        <v>41060</v>
      </c>
      <c r="I6" s="261"/>
    </row>
    <row r="7" s="195" customFormat="1" ht="17.25" customHeight="1" spans="1:9">
      <c r="A7" s="207">
        <v>4</v>
      </c>
      <c r="B7" s="208"/>
      <c r="C7" s="233" t="s">
        <v>61</v>
      </c>
      <c r="D7" s="208" t="s">
        <v>63</v>
      </c>
      <c r="E7" s="255"/>
      <c r="F7" s="207" t="s">
        <v>60</v>
      </c>
      <c r="G7" s="207">
        <v>1</v>
      </c>
      <c r="H7" s="235">
        <v>41060</v>
      </c>
      <c r="I7" s="261"/>
    </row>
    <row r="8" s="195" customFormat="1" ht="17.25" customHeight="1" spans="1:9">
      <c r="A8" s="207">
        <v>5</v>
      </c>
      <c r="B8" s="208"/>
      <c r="C8" s="233" t="s">
        <v>64</v>
      </c>
      <c r="D8" s="208" t="s">
        <v>65</v>
      </c>
      <c r="E8" s="240"/>
      <c r="F8" s="207" t="s">
        <v>60</v>
      </c>
      <c r="G8" s="207">
        <v>2</v>
      </c>
      <c r="H8" s="235">
        <v>41060</v>
      </c>
      <c r="I8" s="261"/>
    </row>
    <row r="9" s="195" customFormat="1" ht="17.25" customHeight="1" spans="1:9">
      <c r="A9" s="207">
        <v>6</v>
      </c>
      <c r="B9" s="208"/>
      <c r="C9" s="233" t="s">
        <v>64</v>
      </c>
      <c r="D9" s="208" t="s">
        <v>63</v>
      </c>
      <c r="E9" s="256"/>
      <c r="F9" s="207" t="s">
        <v>60</v>
      </c>
      <c r="G9" s="207">
        <v>17</v>
      </c>
      <c r="H9" s="235">
        <v>41060</v>
      </c>
      <c r="I9" s="261"/>
    </row>
    <row r="10" s="195" customFormat="1" ht="17.25" customHeight="1" spans="1:9">
      <c r="A10" s="207">
        <v>7</v>
      </c>
      <c r="B10" s="208"/>
      <c r="C10" s="233" t="s">
        <v>64</v>
      </c>
      <c r="D10" s="208" t="s">
        <v>62</v>
      </c>
      <c r="E10" s="237"/>
      <c r="F10" s="207" t="s">
        <v>60</v>
      </c>
      <c r="G10" s="207">
        <v>17</v>
      </c>
      <c r="H10" s="235">
        <v>41060</v>
      </c>
      <c r="I10" s="261"/>
    </row>
    <row r="11" s="195" customFormat="1" ht="17.25" customHeight="1" spans="1:9">
      <c r="A11" s="207">
        <v>8</v>
      </c>
      <c r="B11" s="208"/>
      <c r="C11" s="233" t="s">
        <v>64</v>
      </c>
      <c r="D11" s="208" t="s">
        <v>66</v>
      </c>
      <c r="E11" s="237"/>
      <c r="F11" s="207" t="s">
        <v>60</v>
      </c>
      <c r="G11" s="207">
        <v>3</v>
      </c>
      <c r="H11" s="235">
        <v>41060</v>
      </c>
      <c r="I11" s="261"/>
    </row>
    <row r="12" s="195" customFormat="1" ht="17.25" customHeight="1" spans="1:9">
      <c r="A12" s="207">
        <v>9</v>
      </c>
      <c r="B12" s="208"/>
      <c r="C12" s="233" t="s">
        <v>67</v>
      </c>
      <c r="D12" s="208"/>
      <c r="E12" s="237"/>
      <c r="F12" s="207" t="s">
        <v>60</v>
      </c>
      <c r="G12" s="207">
        <v>1</v>
      </c>
      <c r="H12" s="235">
        <v>41060</v>
      </c>
      <c r="I12" s="261"/>
    </row>
    <row r="13" s="195" customFormat="1" ht="17.25" customHeight="1" spans="1:9">
      <c r="A13" s="207">
        <v>10</v>
      </c>
      <c r="B13" s="208"/>
      <c r="C13" s="245" t="s">
        <v>68</v>
      </c>
      <c r="D13" s="208" t="s">
        <v>69</v>
      </c>
      <c r="E13" s="236"/>
      <c r="F13" s="207" t="s">
        <v>60</v>
      </c>
      <c r="G13" s="207">
        <v>2</v>
      </c>
      <c r="H13" s="235">
        <v>41060</v>
      </c>
      <c r="I13" s="261"/>
    </row>
    <row r="14" s="195" customFormat="1" ht="17.25" customHeight="1" spans="1:9">
      <c r="A14" s="207">
        <v>11</v>
      </c>
      <c r="B14" s="208"/>
      <c r="C14" s="233" t="s">
        <v>68</v>
      </c>
      <c r="D14" s="208" t="s">
        <v>70</v>
      </c>
      <c r="E14" s="236"/>
      <c r="F14" s="207" t="s">
        <v>60</v>
      </c>
      <c r="G14" s="207">
        <v>3</v>
      </c>
      <c r="H14" s="235">
        <v>41060</v>
      </c>
      <c r="I14" s="261"/>
    </row>
    <row r="15" s="195" customFormat="1" ht="17.25" customHeight="1" spans="1:9">
      <c r="A15" s="207">
        <v>12</v>
      </c>
      <c r="B15" s="208"/>
      <c r="C15" s="233" t="s">
        <v>71</v>
      </c>
      <c r="D15" s="208" t="s">
        <v>70</v>
      </c>
      <c r="E15" s="236"/>
      <c r="F15" s="207" t="s">
        <v>60</v>
      </c>
      <c r="G15" s="207">
        <v>2</v>
      </c>
      <c r="H15" s="235">
        <v>41060</v>
      </c>
      <c r="I15" s="261"/>
    </row>
    <row r="16" s="195" customFormat="1" ht="17.25" customHeight="1" spans="1:9">
      <c r="A16" s="207">
        <v>13</v>
      </c>
      <c r="B16" s="208"/>
      <c r="C16" s="233" t="s">
        <v>71</v>
      </c>
      <c r="D16" s="208" t="s">
        <v>72</v>
      </c>
      <c r="E16" s="236"/>
      <c r="F16" s="207" t="s">
        <v>60</v>
      </c>
      <c r="G16" s="207">
        <v>3</v>
      </c>
      <c r="H16" s="235">
        <v>41060</v>
      </c>
      <c r="I16" s="261"/>
    </row>
    <row r="17" s="195" customFormat="1" ht="17.25" customHeight="1" spans="1:9">
      <c r="A17" s="207">
        <v>14</v>
      </c>
      <c r="B17" s="208"/>
      <c r="C17" s="245" t="s">
        <v>73</v>
      </c>
      <c r="D17" s="208"/>
      <c r="E17" s="236"/>
      <c r="F17" s="207" t="s">
        <v>60</v>
      </c>
      <c r="G17" s="207">
        <v>2</v>
      </c>
      <c r="H17" s="235">
        <v>41060</v>
      </c>
      <c r="I17" s="261"/>
    </row>
    <row r="18" s="195" customFormat="1" ht="17.25" customHeight="1" spans="1:9">
      <c r="A18" s="207">
        <v>15</v>
      </c>
      <c r="B18" s="208"/>
      <c r="C18" s="245" t="s">
        <v>74</v>
      </c>
      <c r="D18" s="208"/>
      <c r="E18" s="238"/>
      <c r="F18" s="207" t="s">
        <v>75</v>
      </c>
      <c r="G18" s="207">
        <v>3</v>
      </c>
      <c r="H18" s="235">
        <v>41060</v>
      </c>
      <c r="I18" s="261"/>
    </row>
    <row r="19" s="195" customFormat="1" ht="17.25" customHeight="1" spans="1:9">
      <c r="A19" s="207">
        <v>16</v>
      </c>
      <c r="B19" s="208"/>
      <c r="C19" s="233" t="s">
        <v>76</v>
      </c>
      <c r="D19" s="208"/>
      <c r="E19" s="238"/>
      <c r="F19" s="207" t="s">
        <v>75</v>
      </c>
      <c r="G19" s="207">
        <v>4</v>
      </c>
      <c r="H19" s="235">
        <v>41060</v>
      </c>
      <c r="I19" s="261"/>
    </row>
    <row r="20" s="195" customFormat="1" ht="17.25" customHeight="1" spans="1:9">
      <c r="A20" s="207">
        <v>17</v>
      </c>
      <c r="B20" s="208"/>
      <c r="C20" s="233" t="s">
        <v>67</v>
      </c>
      <c r="D20" s="208"/>
      <c r="E20" s="237"/>
      <c r="F20" s="207" t="s">
        <v>60</v>
      </c>
      <c r="G20" s="207">
        <v>3</v>
      </c>
      <c r="H20" s="235">
        <v>41060</v>
      </c>
      <c r="I20" s="261"/>
    </row>
    <row r="21" s="195" customFormat="1" ht="17.25" customHeight="1" spans="1:9">
      <c r="A21" s="207">
        <v>18</v>
      </c>
      <c r="B21" s="208"/>
      <c r="C21" s="245" t="s">
        <v>71</v>
      </c>
      <c r="D21" s="208" t="s">
        <v>77</v>
      </c>
      <c r="E21" s="238"/>
      <c r="F21" s="207" t="s">
        <v>60</v>
      </c>
      <c r="G21" s="207">
        <v>4</v>
      </c>
      <c r="H21" s="235">
        <v>41060</v>
      </c>
      <c r="I21" s="261"/>
    </row>
    <row r="22" s="195" customFormat="1" ht="17.25" customHeight="1" spans="1:9">
      <c r="A22" s="246" t="s">
        <v>277</v>
      </c>
      <c r="B22" s="246"/>
      <c r="C22" s="246"/>
      <c r="D22" s="208"/>
      <c r="E22" s="237"/>
      <c r="F22" s="207"/>
      <c r="G22" s="207">
        <f>SUM(G5:G21)</f>
        <v>103</v>
      </c>
      <c r="H22" s="235"/>
      <c r="I22" s="261"/>
    </row>
    <row r="23" s="249" customFormat="1" ht="24.95" customHeight="1" spans="1:8">
      <c r="A23" s="257"/>
      <c r="B23" s="258"/>
      <c r="C23" s="257"/>
      <c r="D23" s="258"/>
      <c r="E23" s="251"/>
      <c r="F23" s="259"/>
      <c r="G23" s="259"/>
      <c r="H23" s="260"/>
    </row>
    <row r="24" s="249" customFormat="1" ht="24.95" customHeight="1" spans="3:8">
      <c r="C24" s="250"/>
      <c r="E24" s="251"/>
      <c r="F24" s="252"/>
      <c r="G24" s="252"/>
      <c r="H24" s="253"/>
    </row>
    <row r="25" s="249" customFormat="1" ht="24.95" customHeight="1" spans="3:9">
      <c r="C25" s="250"/>
      <c r="E25" s="251"/>
      <c r="F25" s="252"/>
      <c r="G25" s="252"/>
      <c r="H25" s="253"/>
      <c r="I25" s="262"/>
    </row>
    <row r="26" s="249" customFormat="1" ht="24.95" customHeight="1" spans="3:8">
      <c r="C26" s="250"/>
      <c r="E26" s="251"/>
      <c r="F26" s="252"/>
      <c r="G26" s="252"/>
      <c r="H26" s="253"/>
    </row>
    <row r="27" s="249" customFormat="1" ht="24.95" customHeight="1" spans="3:8">
      <c r="C27" s="250"/>
      <c r="E27" s="251"/>
      <c r="F27" s="252"/>
      <c r="G27" s="252"/>
      <c r="H27" s="253"/>
    </row>
    <row r="28" s="249" customFormat="1" ht="24.95" customHeight="1" spans="3:8">
      <c r="C28" s="250"/>
      <c r="E28" s="251"/>
      <c r="F28" s="252"/>
      <c r="G28" s="252"/>
      <c r="H28" s="253"/>
    </row>
    <row r="29" s="249" customFormat="1" ht="24.95" customHeight="1" spans="3:8">
      <c r="C29" s="250"/>
      <c r="E29" s="251"/>
      <c r="F29" s="252"/>
      <c r="G29" s="252"/>
      <c r="H29" s="253"/>
    </row>
  </sheetData>
  <mergeCells count="11">
    <mergeCell ref="A1:I1"/>
    <mergeCell ref="A22:C2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opLeftCell="A78" workbookViewId="0">
      <selection activeCell="D92" sqref="D92"/>
    </sheetView>
  </sheetViews>
  <sheetFormatPr defaultColWidth="9" defaultRowHeight="14.25"/>
  <cols>
    <col min="2" max="2" width="5.75" customWidth="1"/>
    <col min="3" max="3" width="14.25" customWidth="1"/>
    <col min="4" max="4" width="16.375" customWidth="1"/>
    <col min="8" max="8" width="10.125" customWidth="1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79</v>
      </c>
      <c r="D4" s="208" t="s">
        <v>65</v>
      </c>
      <c r="E4" s="234"/>
      <c r="F4" s="207" t="s">
        <v>60</v>
      </c>
      <c r="G4" s="207">
        <v>14</v>
      </c>
      <c r="H4" s="235">
        <v>39844</v>
      </c>
      <c r="I4" s="229"/>
    </row>
    <row r="5" s="195" customFormat="1" ht="17.25" customHeight="1" spans="1:9">
      <c r="A5" s="207">
        <v>2</v>
      </c>
      <c r="B5" s="208"/>
      <c r="C5" s="233" t="s">
        <v>79</v>
      </c>
      <c r="D5" s="208" t="s">
        <v>63</v>
      </c>
      <c r="E5" s="116"/>
      <c r="F5" s="207" t="s">
        <v>60</v>
      </c>
      <c r="G5" s="207">
        <v>2</v>
      </c>
      <c r="H5" s="235">
        <v>39844</v>
      </c>
      <c r="I5" s="229"/>
    </row>
    <row r="6" s="195" customFormat="1" ht="17.25" customHeight="1" spans="1:9">
      <c r="A6" s="207">
        <v>3</v>
      </c>
      <c r="B6" s="208"/>
      <c r="C6" s="233" t="s">
        <v>80</v>
      </c>
      <c r="D6" s="208"/>
      <c r="E6" s="237"/>
      <c r="F6" s="207" t="s">
        <v>60</v>
      </c>
      <c r="G6" s="207">
        <v>129</v>
      </c>
      <c r="H6" s="235">
        <v>39844</v>
      </c>
      <c r="I6" s="229"/>
    </row>
    <row r="7" s="195" customFormat="1" ht="17.25" customHeight="1" spans="1:9">
      <c r="A7" s="207">
        <v>4</v>
      </c>
      <c r="B7" s="208"/>
      <c r="C7" s="245" t="s">
        <v>81</v>
      </c>
      <c r="D7" s="208">
        <v>630</v>
      </c>
      <c r="E7" s="237"/>
      <c r="F7" s="207" t="s">
        <v>60</v>
      </c>
      <c r="G7" s="207">
        <v>15</v>
      </c>
      <c r="H7" s="235">
        <v>39844</v>
      </c>
      <c r="I7" s="229"/>
    </row>
    <row r="8" s="195" customFormat="1" ht="17.25" customHeight="1" spans="1:9">
      <c r="A8" s="207">
        <v>5</v>
      </c>
      <c r="B8" s="208"/>
      <c r="C8" s="233" t="s">
        <v>81</v>
      </c>
      <c r="D8" s="208" t="s">
        <v>82</v>
      </c>
      <c r="E8" s="237"/>
      <c r="F8" s="207" t="s">
        <v>60</v>
      </c>
      <c r="G8" s="207">
        <v>5</v>
      </c>
      <c r="H8" s="235">
        <v>39964</v>
      </c>
      <c r="I8" s="229"/>
    </row>
    <row r="9" s="195" customFormat="1" ht="17.25" customHeight="1" spans="1:9">
      <c r="A9" s="207">
        <v>6</v>
      </c>
      <c r="B9" s="208"/>
      <c r="C9" s="233" t="s">
        <v>83</v>
      </c>
      <c r="D9" s="208"/>
      <c r="E9" s="237"/>
      <c r="F9" s="207" t="s">
        <v>60</v>
      </c>
      <c r="G9" s="207">
        <v>8</v>
      </c>
      <c r="H9" s="235">
        <v>39964</v>
      </c>
      <c r="I9" s="229"/>
    </row>
    <row r="10" s="195" customFormat="1" ht="17.25" customHeight="1" spans="1:9">
      <c r="A10" s="207">
        <v>7</v>
      </c>
      <c r="B10" s="208"/>
      <c r="C10" s="245" t="s">
        <v>84</v>
      </c>
      <c r="D10" s="208"/>
      <c r="E10" s="237"/>
      <c r="F10" s="207" t="s">
        <v>60</v>
      </c>
      <c r="G10" s="207">
        <v>5</v>
      </c>
      <c r="H10" s="235">
        <v>39964</v>
      </c>
      <c r="I10" s="229"/>
    </row>
    <row r="11" s="195" customFormat="1" ht="17.25" customHeight="1" spans="1:9">
      <c r="A11" s="207">
        <v>8</v>
      </c>
      <c r="B11" s="208"/>
      <c r="C11" s="245" t="s">
        <v>85</v>
      </c>
      <c r="D11" s="208"/>
      <c r="E11" s="236"/>
      <c r="F11" s="207" t="s">
        <v>60</v>
      </c>
      <c r="G11" s="207">
        <v>1</v>
      </c>
      <c r="H11" s="235">
        <v>40117</v>
      </c>
      <c r="I11" s="229"/>
    </row>
    <row r="12" s="195" customFormat="1" ht="17.25" customHeight="1" spans="1:9">
      <c r="A12" s="207">
        <v>9</v>
      </c>
      <c r="B12" s="208"/>
      <c r="C12" s="245" t="s">
        <v>86</v>
      </c>
      <c r="D12" s="208" t="s">
        <v>87</v>
      </c>
      <c r="E12" s="240"/>
      <c r="F12" s="207" t="s">
        <v>60</v>
      </c>
      <c r="G12" s="207">
        <v>20</v>
      </c>
      <c r="H12" s="235">
        <v>40117</v>
      </c>
      <c r="I12" s="229"/>
    </row>
    <row r="13" s="195" customFormat="1" ht="17.25" customHeight="1" spans="1:9">
      <c r="A13" s="207">
        <v>10</v>
      </c>
      <c r="B13" s="208"/>
      <c r="C13" s="245" t="s">
        <v>86</v>
      </c>
      <c r="D13" s="208" t="s">
        <v>88</v>
      </c>
      <c r="E13" s="116"/>
      <c r="F13" s="207" t="s">
        <v>60</v>
      </c>
      <c r="G13" s="207">
        <v>1</v>
      </c>
      <c r="H13" s="235">
        <v>40117</v>
      </c>
      <c r="I13" s="229"/>
    </row>
    <row r="14" s="195" customFormat="1" ht="17.25" customHeight="1" spans="1:9">
      <c r="A14" s="207">
        <v>11</v>
      </c>
      <c r="B14" s="208"/>
      <c r="C14" s="245" t="s">
        <v>61</v>
      </c>
      <c r="D14" s="208" t="s">
        <v>63</v>
      </c>
      <c r="E14" s="116"/>
      <c r="F14" s="207" t="s">
        <v>60</v>
      </c>
      <c r="G14" s="207">
        <v>12</v>
      </c>
      <c r="H14" s="235">
        <v>40117</v>
      </c>
      <c r="I14" s="229"/>
    </row>
    <row r="15" s="195" customFormat="1" ht="17.25" customHeight="1" spans="1:9">
      <c r="A15" s="207">
        <v>12</v>
      </c>
      <c r="B15" s="208"/>
      <c r="C15" s="233" t="s">
        <v>61</v>
      </c>
      <c r="D15" s="239" t="s">
        <v>89</v>
      </c>
      <c r="E15" s="116"/>
      <c r="F15" s="207" t="s">
        <v>60</v>
      </c>
      <c r="G15" s="207">
        <v>22</v>
      </c>
      <c r="H15" s="235">
        <v>40117</v>
      </c>
      <c r="I15" s="229"/>
    </row>
    <row r="16" s="195" customFormat="1" ht="17.25" customHeight="1" spans="1:9">
      <c r="A16" s="207">
        <v>13</v>
      </c>
      <c r="B16" s="208"/>
      <c r="C16" s="233" t="s">
        <v>90</v>
      </c>
      <c r="D16" s="208"/>
      <c r="E16" s="237"/>
      <c r="F16" s="207" t="s">
        <v>60</v>
      </c>
      <c r="G16" s="207">
        <v>7</v>
      </c>
      <c r="H16" s="235">
        <v>40117</v>
      </c>
      <c r="I16" s="229"/>
    </row>
    <row r="17" s="195" customFormat="1" ht="17.25" customHeight="1" spans="1:9">
      <c r="A17" s="207">
        <v>14</v>
      </c>
      <c r="B17" s="208"/>
      <c r="C17" s="233" t="s">
        <v>91</v>
      </c>
      <c r="D17" s="208"/>
      <c r="E17" s="116"/>
      <c r="F17" s="207" t="s">
        <v>60</v>
      </c>
      <c r="G17" s="207">
        <v>17</v>
      </c>
      <c r="H17" s="235">
        <v>40117</v>
      </c>
      <c r="I17" s="229"/>
    </row>
    <row r="18" s="195" customFormat="1" ht="17.25" customHeight="1" spans="1:9">
      <c r="A18" s="207">
        <v>15</v>
      </c>
      <c r="B18" s="208"/>
      <c r="C18" s="233" t="s">
        <v>92</v>
      </c>
      <c r="D18" s="208"/>
      <c r="E18" s="237"/>
      <c r="F18" s="207" t="s">
        <v>60</v>
      </c>
      <c r="G18" s="207">
        <v>3</v>
      </c>
      <c r="H18" s="235">
        <v>40209</v>
      </c>
      <c r="I18" s="229"/>
    </row>
    <row r="19" s="195" customFormat="1" ht="17.25" customHeight="1" spans="1:9">
      <c r="A19" s="207">
        <v>16</v>
      </c>
      <c r="B19" s="208"/>
      <c r="C19" s="233" t="s">
        <v>93</v>
      </c>
      <c r="D19" s="208" t="s">
        <v>94</v>
      </c>
      <c r="E19" s="116"/>
      <c r="F19" s="207" t="s">
        <v>60</v>
      </c>
      <c r="G19" s="207">
        <v>4</v>
      </c>
      <c r="H19" s="235">
        <v>40209</v>
      </c>
      <c r="I19" s="229"/>
    </row>
    <row r="20" s="195" customFormat="1" ht="17.25" customHeight="1" spans="1:9">
      <c r="A20" s="207">
        <v>17</v>
      </c>
      <c r="B20" s="208"/>
      <c r="C20" s="245" t="s">
        <v>93</v>
      </c>
      <c r="D20" s="208"/>
      <c r="E20" s="116"/>
      <c r="F20" s="207" t="s">
        <v>60</v>
      </c>
      <c r="G20" s="207">
        <v>15</v>
      </c>
      <c r="H20" s="235">
        <v>40209</v>
      </c>
      <c r="I20" s="229"/>
    </row>
    <row r="21" s="195" customFormat="1" ht="17.25" customHeight="1" spans="1:9">
      <c r="A21" s="207">
        <v>18</v>
      </c>
      <c r="B21" s="208"/>
      <c r="C21" s="233" t="s">
        <v>95</v>
      </c>
      <c r="D21" s="208"/>
      <c r="E21" s="236"/>
      <c r="F21" s="207" t="s">
        <v>60</v>
      </c>
      <c r="G21" s="207">
        <v>5</v>
      </c>
      <c r="H21" s="235">
        <v>40209</v>
      </c>
      <c r="I21" s="229"/>
    </row>
    <row r="22" s="195" customFormat="1" ht="17.25" customHeight="1" spans="1:9">
      <c r="A22" s="207">
        <v>19</v>
      </c>
      <c r="B22" s="208"/>
      <c r="C22" s="245" t="s">
        <v>96</v>
      </c>
      <c r="D22" s="208"/>
      <c r="E22" s="236"/>
      <c r="F22" s="207" t="s">
        <v>60</v>
      </c>
      <c r="G22" s="207">
        <v>2</v>
      </c>
      <c r="H22" s="235">
        <v>40237</v>
      </c>
      <c r="I22" s="229"/>
    </row>
    <row r="23" s="195" customFormat="1" ht="17.25" customHeight="1" spans="1:9">
      <c r="A23" s="207">
        <v>20</v>
      </c>
      <c r="B23" s="208"/>
      <c r="C23" s="245" t="s">
        <v>97</v>
      </c>
      <c r="D23" s="208"/>
      <c r="E23" s="116"/>
      <c r="F23" s="207" t="s">
        <v>60</v>
      </c>
      <c r="G23" s="207">
        <v>1</v>
      </c>
      <c r="H23" s="235">
        <v>40237</v>
      </c>
      <c r="I23" s="229"/>
    </row>
    <row r="24" s="195" customFormat="1" ht="17.25" customHeight="1" spans="1:9">
      <c r="A24" s="207">
        <v>21</v>
      </c>
      <c r="B24" s="208"/>
      <c r="C24" s="245" t="s">
        <v>98</v>
      </c>
      <c r="D24" s="208"/>
      <c r="E24" s="116"/>
      <c r="F24" s="207" t="s">
        <v>60</v>
      </c>
      <c r="G24" s="207">
        <v>3</v>
      </c>
      <c r="H24" s="235">
        <v>40237</v>
      </c>
      <c r="I24" s="229"/>
    </row>
    <row r="25" s="195" customFormat="1" ht="17.25" customHeight="1" spans="1:9">
      <c r="A25" s="207">
        <v>22</v>
      </c>
      <c r="B25" s="208"/>
      <c r="C25" s="245" t="s">
        <v>99</v>
      </c>
      <c r="D25" s="208"/>
      <c r="E25" s="116"/>
      <c r="F25" s="207" t="s">
        <v>60</v>
      </c>
      <c r="G25" s="207">
        <v>1</v>
      </c>
      <c r="H25" s="235">
        <v>40512</v>
      </c>
      <c r="I25" s="229"/>
    </row>
    <row r="26" s="195" customFormat="1" ht="17.25" customHeight="1" spans="1:9">
      <c r="A26" s="207">
        <v>23</v>
      </c>
      <c r="B26" s="208"/>
      <c r="C26" s="245" t="s">
        <v>100</v>
      </c>
      <c r="D26" s="208"/>
      <c r="E26" s="238"/>
      <c r="F26" s="207" t="s">
        <v>60</v>
      </c>
      <c r="G26" s="207">
        <v>1</v>
      </c>
      <c r="H26" s="235">
        <v>40512</v>
      </c>
      <c r="I26" s="229"/>
    </row>
    <row r="27" s="195" customFormat="1" ht="17.25" customHeight="1" spans="1:9">
      <c r="A27" s="207">
        <v>24</v>
      </c>
      <c r="B27" s="208"/>
      <c r="C27" s="245" t="s">
        <v>101</v>
      </c>
      <c r="D27" s="208"/>
      <c r="E27" s="240"/>
      <c r="F27" s="207" t="s">
        <v>60</v>
      </c>
      <c r="G27" s="207">
        <v>2</v>
      </c>
      <c r="H27" s="235">
        <v>40512</v>
      </c>
      <c r="I27" s="229"/>
    </row>
    <row r="28" s="195" customFormat="1" ht="17.25" customHeight="1" spans="1:9">
      <c r="A28" s="207">
        <v>25</v>
      </c>
      <c r="B28" s="208"/>
      <c r="C28" s="245" t="s">
        <v>102</v>
      </c>
      <c r="D28" s="208"/>
      <c r="E28" s="116"/>
      <c r="F28" s="207" t="s">
        <v>60</v>
      </c>
      <c r="G28" s="207">
        <v>6</v>
      </c>
      <c r="H28" s="235">
        <v>40512</v>
      </c>
      <c r="I28" s="229"/>
    </row>
    <row r="29" s="195" customFormat="1" ht="17.25" customHeight="1" spans="1:9">
      <c r="A29" s="207">
        <v>26</v>
      </c>
      <c r="B29" s="208"/>
      <c r="C29" s="245" t="s">
        <v>68</v>
      </c>
      <c r="D29" s="208" t="s">
        <v>103</v>
      </c>
      <c r="E29" s="238"/>
      <c r="F29" s="207" t="s">
        <v>60</v>
      </c>
      <c r="G29" s="207">
        <v>2</v>
      </c>
      <c r="H29" s="235">
        <v>40512</v>
      </c>
      <c r="I29" s="229"/>
    </row>
    <row r="30" s="195" customFormat="1" ht="17.25" customHeight="1" spans="1:9">
      <c r="A30" s="207">
        <v>27</v>
      </c>
      <c r="B30" s="208"/>
      <c r="C30" s="233" t="s">
        <v>68</v>
      </c>
      <c r="D30" s="208" t="s">
        <v>104</v>
      </c>
      <c r="E30" s="238"/>
      <c r="F30" s="207" t="s">
        <v>60</v>
      </c>
      <c r="G30" s="207">
        <v>10</v>
      </c>
      <c r="H30" s="235">
        <v>40512</v>
      </c>
      <c r="I30" s="229"/>
    </row>
    <row r="31" s="195" customFormat="1" ht="17.25" customHeight="1" spans="1:9">
      <c r="A31" s="207">
        <v>28</v>
      </c>
      <c r="B31" s="208"/>
      <c r="C31" s="245" t="s">
        <v>68</v>
      </c>
      <c r="D31" s="208" t="s">
        <v>105</v>
      </c>
      <c r="E31" s="238"/>
      <c r="F31" s="207" t="s">
        <v>60</v>
      </c>
      <c r="G31" s="207">
        <v>15</v>
      </c>
      <c r="H31" s="235">
        <v>40512</v>
      </c>
      <c r="I31" s="229"/>
    </row>
    <row r="32" s="195" customFormat="1" ht="17.25" customHeight="1" spans="1:9">
      <c r="A32" s="207">
        <v>29</v>
      </c>
      <c r="B32" s="208"/>
      <c r="C32" s="233" t="s">
        <v>71</v>
      </c>
      <c r="D32" s="208" t="s">
        <v>106</v>
      </c>
      <c r="E32" s="238"/>
      <c r="F32" s="207" t="s">
        <v>60</v>
      </c>
      <c r="G32" s="207">
        <v>20</v>
      </c>
      <c r="H32" s="235">
        <v>40512</v>
      </c>
      <c r="I32" s="229"/>
    </row>
    <row r="33" s="195" customFormat="1" ht="17.25" customHeight="1" spans="1:9">
      <c r="A33" s="207">
        <v>30</v>
      </c>
      <c r="B33" s="208"/>
      <c r="C33" s="233" t="s">
        <v>71</v>
      </c>
      <c r="D33" s="208" t="s">
        <v>107</v>
      </c>
      <c r="E33" s="238"/>
      <c r="F33" s="207" t="s">
        <v>60</v>
      </c>
      <c r="G33" s="207">
        <v>6</v>
      </c>
      <c r="H33" s="235">
        <v>40512</v>
      </c>
      <c r="I33" s="229"/>
    </row>
    <row r="34" s="195" customFormat="1" ht="17.25" customHeight="1" spans="1:9">
      <c r="A34" s="207">
        <v>31</v>
      </c>
      <c r="B34" s="208"/>
      <c r="C34" s="233" t="s">
        <v>64</v>
      </c>
      <c r="D34" s="208" t="s">
        <v>108</v>
      </c>
      <c r="E34" s="237"/>
      <c r="F34" s="207" t="s">
        <v>60</v>
      </c>
      <c r="G34" s="207">
        <v>7</v>
      </c>
      <c r="H34" s="235">
        <v>40512</v>
      </c>
      <c r="I34" s="229"/>
    </row>
    <row r="35" s="195" customFormat="1" ht="17.25" customHeight="1" spans="1:9">
      <c r="A35" s="207">
        <v>32</v>
      </c>
      <c r="B35" s="208"/>
      <c r="C35" s="233" t="s">
        <v>64</v>
      </c>
      <c r="D35" s="208" t="s">
        <v>65</v>
      </c>
      <c r="E35" s="237"/>
      <c r="F35" s="207" t="s">
        <v>60</v>
      </c>
      <c r="G35" s="207">
        <v>14</v>
      </c>
      <c r="H35" s="235">
        <v>40512</v>
      </c>
      <c r="I35" s="229"/>
    </row>
    <row r="36" s="195" customFormat="1" ht="17.25" customHeight="1" spans="1:9">
      <c r="A36" s="207">
        <v>33</v>
      </c>
      <c r="B36" s="208"/>
      <c r="C36" s="233" t="s">
        <v>64</v>
      </c>
      <c r="D36" s="208" t="s">
        <v>89</v>
      </c>
      <c r="E36" s="238"/>
      <c r="F36" s="207" t="s">
        <v>60</v>
      </c>
      <c r="G36" s="207">
        <v>75</v>
      </c>
      <c r="H36" s="235">
        <v>40512</v>
      </c>
      <c r="I36" s="229"/>
    </row>
    <row r="37" s="195" customFormat="1" ht="17.25" customHeight="1" spans="1:9">
      <c r="A37" s="207">
        <v>34</v>
      </c>
      <c r="B37" s="208"/>
      <c r="C37" s="233" t="s">
        <v>64</v>
      </c>
      <c r="D37" s="208" t="s">
        <v>63</v>
      </c>
      <c r="E37" s="238"/>
      <c r="F37" s="207" t="s">
        <v>60</v>
      </c>
      <c r="G37" s="207">
        <v>80</v>
      </c>
      <c r="H37" s="235">
        <v>40633</v>
      </c>
      <c r="I37" s="229"/>
    </row>
    <row r="38" s="195" customFormat="1" ht="17.25" customHeight="1" spans="1:9">
      <c r="A38" s="207">
        <v>35</v>
      </c>
      <c r="B38" s="208"/>
      <c r="C38" s="245" t="s">
        <v>109</v>
      </c>
      <c r="D38" s="208"/>
      <c r="E38" s="116"/>
      <c r="F38" s="207" t="s">
        <v>60</v>
      </c>
      <c r="G38" s="207">
        <v>3</v>
      </c>
      <c r="H38" s="235">
        <v>40633</v>
      </c>
      <c r="I38" s="229"/>
    </row>
    <row r="39" s="195" customFormat="1" ht="17.25" customHeight="1" spans="1:9">
      <c r="A39" s="207">
        <v>36</v>
      </c>
      <c r="B39" s="208"/>
      <c r="C39" s="245" t="s">
        <v>110</v>
      </c>
      <c r="D39" s="208"/>
      <c r="E39" s="116"/>
      <c r="F39" s="207" t="s">
        <v>60</v>
      </c>
      <c r="G39" s="207">
        <v>3</v>
      </c>
      <c r="H39" s="235">
        <v>40633</v>
      </c>
      <c r="I39" s="229"/>
    </row>
    <row r="40" s="195" customFormat="1" ht="17.25" customHeight="1" spans="1:9">
      <c r="A40" s="207">
        <v>37</v>
      </c>
      <c r="B40" s="208"/>
      <c r="C40" s="245" t="s">
        <v>111</v>
      </c>
      <c r="D40" s="208"/>
      <c r="E40" s="116"/>
      <c r="F40" s="207" t="s">
        <v>60</v>
      </c>
      <c r="G40" s="207">
        <v>4</v>
      </c>
      <c r="H40" s="235">
        <v>40633</v>
      </c>
      <c r="I40" s="229"/>
    </row>
    <row r="41" s="195" customFormat="1" ht="17.25" customHeight="1" spans="1:9">
      <c r="A41" s="207">
        <v>38</v>
      </c>
      <c r="B41" s="208"/>
      <c r="C41" s="245" t="s">
        <v>67</v>
      </c>
      <c r="D41" s="208"/>
      <c r="E41" s="116"/>
      <c r="F41" s="207" t="s">
        <v>60</v>
      </c>
      <c r="G41" s="207">
        <v>4</v>
      </c>
      <c r="H41" s="235">
        <v>40633</v>
      </c>
      <c r="I41" s="229"/>
    </row>
    <row r="42" s="195" customFormat="1" ht="17.25" customHeight="1" spans="1:9">
      <c r="A42" s="207">
        <v>39</v>
      </c>
      <c r="B42" s="208"/>
      <c r="C42" s="245" t="s">
        <v>112</v>
      </c>
      <c r="D42" s="208"/>
      <c r="E42" s="238"/>
      <c r="F42" s="207" t="s">
        <v>60</v>
      </c>
      <c r="G42" s="207">
        <v>37</v>
      </c>
      <c r="H42" s="235">
        <v>40633</v>
      </c>
      <c r="I42" s="229"/>
    </row>
    <row r="43" s="195" customFormat="1" ht="17.25" customHeight="1" spans="1:9">
      <c r="A43" s="207">
        <v>40</v>
      </c>
      <c r="B43" s="208"/>
      <c r="C43" s="233" t="s">
        <v>113</v>
      </c>
      <c r="D43" s="208"/>
      <c r="E43" s="238"/>
      <c r="F43" s="207" t="s">
        <v>60</v>
      </c>
      <c r="G43" s="207">
        <v>7</v>
      </c>
      <c r="H43" s="235">
        <v>40633</v>
      </c>
      <c r="I43" s="229"/>
    </row>
    <row r="44" s="195" customFormat="1" ht="17.25" customHeight="1" spans="1:9">
      <c r="A44" s="207">
        <v>41</v>
      </c>
      <c r="B44" s="208"/>
      <c r="C44" s="245" t="s">
        <v>114</v>
      </c>
      <c r="D44" s="208" t="s">
        <v>115</v>
      </c>
      <c r="E44" s="237"/>
      <c r="F44" s="207" t="s">
        <v>60</v>
      </c>
      <c r="G44" s="207">
        <v>8</v>
      </c>
      <c r="H44" s="235">
        <v>40633</v>
      </c>
      <c r="I44" s="229"/>
    </row>
    <row r="45" s="195" customFormat="1" ht="17.25" customHeight="1" spans="1:9">
      <c r="A45" s="207">
        <v>42</v>
      </c>
      <c r="B45" s="208"/>
      <c r="C45" s="233" t="s">
        <v>116</v>
      </c>
      <c r="D45" s="208"/>
      <c r="E45" s="240"/>
      <c r="F45" s="207" t="s">
        <v>60</v>
      </c>
      <c r="G45" s="207">
        <v>11</v>
      </c>
      <c r="H45" s="235">
        <v>40663</v>
      </c>
      <c r="I45" s="229"/>
    </row>
    <row r="46" s="195" customFormat="1" ht="17.25" customHeight="1" spans="1:9">
      <c r="A46" s="207">
        <v>43</v>
      </c>
      <c r="B46" s="208"/>
      <c r="C46" s="243" t="s">
        <v>117</v>
      </c>
      <c r="D46" s="213"/>
      <c r="E46" s="242"/>
      <c r="F46" s="207" t="s">
        <v>60</v>
      </c>
      <c r="G46" s="246">
        <v>4</v>
      </c>
      <c r="H46" s="235">
        <v>40663</v>
      </c>
      <c r="I46" s="229"/>
    </row>
    <row r="47" s="195" customFormat="1" ht="17.25" customHeight="1" spans="1:9">
      <c r="A47" s="207">
        <v>44</v>
      </c>
      <c r="B47" s="208"/>
      <c r="C47" s="245" t="s">
        <v>118</v>
      </c>
      <c r="D47" s="208"/>
      <c r="E47" s="116"/>
      <c r="F47" s="207" t="s">
        <v>60</v>
      </c>
      <c r="G47" s="207">
        <v>3</v>
      </c>
      <c r="H47" s="235">
        <v>40663</v>
      </c>
      <c r="I47" s="229"/>
    </row>
    <row r="48" s="195" customFormat="1" ht="17.25" customHeight="1" spans="1:9">
      <c r="A48" s="207">
        <v>45</v>
      </c>
      <c r="B48" s="208"/>
      <c r="C48" s="245" t="s">
        <v>119</v>
      </c>
      <c r="D48" s="208"/>
      <c r="E48" s="116"/>
      <c r="F48" s="207" t="s">
        <v>60</v>
      </c>
      <c r="G48" s="207">
        <v>3</v>
      </c>
      <c r="H48" s="235">
        <v>40663</v>
      </c>
      <c r="I48" s="229"/>
    </row>
    <row r="49" s="195" customFormat="1" ht="17.25" customHeight="1" spans="1:9">
      <c r="A49" s="207">
        <v>46</v>
      </c>
      <c r="B49" s="208"/>
      <c r="C49" s="245" t="s">
        <v>120</v>
      </c>
      <c r="D49" s="208"/>
      <c r="E49" s="116"/>
      <c r="F49" s="207" t="s">
        <v>60</v>
      </c>
      <c r="G49" s="207">
        <v>10</v>
      </c>
      <c r="H49" s="235">
        <v>40663</v>
      </c>
      <c r="I49" s="229"/>
    </row>
    <row r="50" s="195" customFormat="1" ht="17.25" customHeight="1" spans="1:9">
      <c r="A50" s="207">
        <v>47</v>
      </c>
      <c r="B50" s="208"/>
      <c r="C50" s="233" t="s">
        <v>121</v>
      </c>
      <c r="D50" s="208"/>
      <c r="E50" s="238"/>
      <c r="F50" s="207" t="s">
        <v>60</v>
      </c>
      <c r="G50" s="207">
        <v>15</v>
      </c>
      <c r="H50" s="235">
        <v>40663</v>
      </c>
      <c r="I50" s="229"/>
    </row>
    <row r="51" s="195" customFormat="1" ht="17.25" customHeight="1" spans="1:9">
      <c r="A51" s="207">
        <v>48</v>
      </c>
      <c r="B51" s="208"/>
      <c r="C51" s="233" t="s">
        <v>122</v>
      </c>
      <c r="D51" s="208"/>
      <c r="E51" s="238"/>
      <c r="F51" s="207" t="s">
        <v>60</v>
      </c>
      <c r="G51" s="207">
        <v>3</v>
      </c>
      <c r="H51" s="235">
        <v>40663</v>
      </c>
      <c r="I51" s="229"/>
    </row>
    <row r="52" s="195" customFormat="1" ht="17.25" customHeight="1" spans="1:9">
      <c r="A52" s="207">
        <v>49</v>
      </c>
      <c r="B52" s="208"/>
      <c r="C52" s="233" t="s">
        <v>123</v>
      </c>
      <c r="D52" s="208"/>
      <c r="E52" s="238"/>
      <c r="F52" s="207" t="s">
        <v>60</v>
      </c>
      <c r="G52" s="207">
        <v>2</v>
      </c>
      <c r="H52" s="235">
        <v>40663</v>
      </c>
      <c r="I52" s="229"/>
    </row>
    <row r="53" s="195" customFormat="1" ht="17.25" customHeight="1" spans="1:9">
      <c r="A53" s="207">
        <v>50</v>
      </c>
      <c r="B53" s="208"/>
      <c r="C53" s="233" t="s">
        <v>124</v>
      </c>
      <c r="D53" s="208" t="s">
        <v>62</v>
      </c>
      <c r="E53" s="238"/>
      <c r="F53" s="207" t="s">
        <v>60</v>
      </c>
      <c r="G53" s="207">
        <v>3</v>
      </c>
      <c r="H53" s="235">
        <v>40663</v>
      </c>
      <c r="I53" s="229"/>
    </row>
    <row r="54" s="195" customFormat="1" ht="17.25" customHeight="1" spans="1:9">
      <c r="A54" s="207">
        <v>51</v>
      </c>
      <c r="B54" s="208"/>
      <c r="C54" s="245" t="s">
        <v>74</v>
      </c>
      <c r="D54" s="208"/>
      <c r="E54" s="237"/>
      <c r="F54" s="207" t="s">
        <v>60</v>
      </c>
      <c r="G54" s="207">
        <v>15</v>
      </c>
      <c r="H54" s="235">
        <v>40663</v>
      </c>
      <c r="I54" s="229"/>
    </row>
    <row r="55" s="195" customFormat="1" ht="17.25" customHeight="1" spans="1:9">
      <c r="A55" s="207">
        <v>52</v>
      </c>
      <c r="B55" s="208"/>
      <c r="C55" s="233" t="s">
        <v>125</v>
      </c>
      <c r="D55" s="208"/>
      <c r="E55" s="238"/>
      <c r="F55" s="207" t="s">
        <v>60</v>
      </c>
      <c r="G55" s="207">
        <v>2</v>
      </c>
      <c r="H55" s="235">
        <v>40663</v>
      </c>
      <c r="I55" s="229"/>
    </row>
    <row r="56" s="195" customFormat="1" ht="17.25" customHeight="1" spans="1:9">
      <c r="A56" s="207">
        <v>53</v>
      </c>
      <c r="B56" s="208"/>
      <c r="C56" s="233" t="s">
        <v>126</v>
      </c>
      <c r="D56" s="208"/>
      <c r="E56" s="238"/>
      <c r="F56" s="207" t="s">
        <v>60</v>
      </c>
      <c r="G56" s="207">
        <v>6</v>
      </c>
      <c r="H56" s="235">
        <v>40663</v>
      </c>
      <c r="I56" s="229"/>
    </row>
    <row r="57" s="195" customFormat="1" ht="17.25" customHeight="1" spans="1:9">
      <c r="A57" s="207">
        <v>54</v>
      </c>
      <c r="B57" s="208"/>
      <c r="C57" s="233" t="s">
        <v>127</v>
      </c>
      <c r="D57" s="208"/>
      <c r="E57" s="116"/>
      <c r="F57" s="207" t="s">
        <v>60</v>
      </c>
      <c r="G57" s="207">
        <v>9</v>
      </c>
      <c r="H57" s="235">
        <v>40663</v>
      </c>
      <c r="I57" s="229"/>
    </row>
    <row r="58" s="195" customFormat="1" ht="17.25" customHeight="1" spans="1:9">
      <c r="A58" s="207">
        <v>55</v>
      </c>
      <c r="B58" s="208"/>
      <c r="C58" s="233" t="s">
        <v>124</v>
      </c>
      <c r="D58" s="208" t="s">
        <v>63</v>
      </c>
      <c r="E58" s="237"/>
      <c r="F58" s="207" t="s">
        <v>60</v>
      </c>
      <c r="G58" s="207">
        <v>4</v>
      </c>
      <c r="H58" s="235">
        <v>40663</v>
      </c>
      <c r="I58" s="229"/>
    </row>
    <row r="59" s="195" customFormat="1" ht="17.25" customHeight="1" spans="1:9">
      <c r="A59" s="207">
        <v>56</v>
      </c>
      <c r="B59" s="208"/>
      <c r="C59" s="233" t="s">
        <v>128</v>
      </c>
      <c r="D59" s="208"/>
      <c r="E59" s="238"/>
      <c r="F59" s="207" t="s">
        <v>60</v>
      </c>
      <c r="G59" s="207">
        <v>1</v>
      </c>
      <c r="H59" s="235">
        <v>40663</v>
      </c>
      <c r="I59" s="229"/>
    </row>
    <row r="60" s="195" customFormat="1" ht="17.25" customHeight="1" spans="1:9">
      <c r="A60" s="207">
        <v>57</v>
      </c>
      <c r="B60" s="208"/>
      <c r="C60" s="245" t="s">
        <v>129</v>
      </c>
      <c r="D60" s="208" t="s">
        <v>130</v>
      </c>
      <c r="E60" s="238"/>
      <c r="F60" s="207" t="s">
        <v>60</v>
      </c>
      <c r="G60" s="207">
        <v>4</v>
      </c>
      <c r="H60" s="235">
        <v>40663</v>
      </c>
      <c r="I60" s="229"/>
    </row>
    <row r="61" s="195" customFormat="1" ht="17.25" customHeight="1" spans="1:9">
      <c r="A61" s="207">
        <v>58</v>
      </c>
      <c r="B61" s="208"/>
      <c r="C61" s="233" t="s">
        <v>129</v>
      </c>
      <c r="D61" s="208" t="s">
        <v>131</v>
      </c>
      <c r="E61" s="238"/>
      <c r="F61" s="207" t="s">
        <v>60</v>
      </c>
      <c r="G61" s="207">
        <v>1</v>
      </c>
      <c r="H61" s="235">
        <v>40663</v>
      </c>
      <c r="I61" s="229"/>
    </row>
    <row r="62" s="195" customFormat="1" ht="17.25" customHeight="1" spans="1:9">
      <c r="A62" s="207">
        <v>59</v>
      </c>
      <c r="B62" s="208"/>
      <c r="C62" s="245" t="s">
        <v>132</v>
      </c>
      <c r="D62" s="208"/>
      <c r="E62" s="238"/>
      <c r="F62" s="207" t="s">
        <v>60</v>
      </c>
      <c r="G62" s="207">
        <v>6</v>
      </c>
      <c r="H62" s="235">
        <v>40663</v>
      </c>
      <c r="I62" s="229"/>
    </row>
    <row r="63" s="195" customFormat="1" ht="17.25" customHeight="1" spans="1:9">
      <c r="A63" s="207">
        <v>60</v>
      </c>
      <c r="B63" s="208"/>
      <c r="C63" s="233" t="s">
        <v>133</v>
      </c>
      <c r="D63" s="208"/>
      <c r="E63" s="247"/>
      <c r="F63" s="207" t="s">
        <v>60</v>
      </c>
      <c r="G63" s="207">
        <v>3</v>
      </c>
      <c r="H63" s="235">
        <v>40908</v>
      </c>
      <c r="I63" s="229"/>
    </row>
    <row r="64" s="195" customFormat="1" ht="17.25" customHeight="1" spans="1:9">
      <c r="A64" s="207">
        <v>61</v>
      </c>
      <c r="B64" s="208"/>
      <c r="C64" s="245" t="s">
        <v>134</v>
      </c>
      <c r="D64" s="208"/>
      <c r="E64" s="116"/>
      <c r="F64" s="207" t="s">
        <v>60</v>
      </c>
      <c r="G64" s="207">
        <v>3</v>
      </c>
      <c r="H64" s="235">
        <v>40908</v>
      </c>
      <c r="I64" s="229"/>
    </row>
    <row r="65" s="195" customFormat="1" ht="17.25" customHeight="1" spans="1:9">
      <c r="A65" s="207">
        <v>62</v>
      </c>
      <c r="B65" s="208"/>
      <c r="C65" s="245" t="s">
        <v>135</v>
      </c>
      <c r="D65" s="208"/>
      <c r="E65" s="237"/>
      <c r="F65" s="207" t="s">
        <v>60</v>
      </c>
      <c r="G65" s="207">
        <v>5</v>
      </c>
      <c r="H65" s="235">
        <v>40908</v>
      </c>
      <c r="I65" s="229"/>
    </row>
    <row r="66" s="195" customFormat="1" ht="17.25" customHeight="1" spans="1:9">
      <c r="A66" s="207">
        <v>63</v>
      </c>
      <c r="B66" s="208"/>
      <c r="C66" s="233" t="s">
        <v>136</v>
      </c>
      <c r="D66" s="208" t="s">
        <v>137</v>
      </c>
      <c r="E66" s="238"/>
      <c r="F66" s="207" t="s">
        <v>60</v>
      </c>
      <c r="G66" s="207">
        <v>1</v>
      </c>
      <c r="H66" s="235">
        <v>40908</v>
      </c>
      <c r="I66" s="229"/>
    </row>
    <row r="67" s="195" customFormat="1" ht="17.25" customHeight="1" spans="1:9">
      <c r="A67" s="207">
        <v>64</v>
      </c>
      <c r="B67" s="208"/>
      <c r="C67" s="233" t="s">
        <v>136</v>
      </c>
      <c r="D67" s="208" t="s">
        <v>138</v>
      </c>
      <c r="E67" s="238"/>
      <c r="F67" s="207" t="s">
        <v>60</v>
      </c>
      <c r="G67" s="207">
        <v>2</v>
      </c>
      <c r="H67" s="235">
        <v>40908</v>
      </c>
      <c r="I67" s="229"/>
    </row>
    <row r="68" s="195" customFormat="1" ht="17.25" customHeight="1" spans="1:9">
      <c r="A68" s="207">
        <v>65</v>
      </c>
      <c r="B68" s="208"/>
      <c r="C68" s="233" t="s">
        <v>136</v>
      </c>
      <c r="D68" s="208" t="s">
        <v>139</v>
      </c>
      <c r="E68" s="238"/>
      <c r="F68" s="207" t="s">
        <v>60</v>
      </c>
      <c r="G68" s="207">
        <v>1</v>
      </c>
      <c r="H68" s="235">
        <v>40908</v>
      </c>
      <c r="I68" s="229"/>
    </row>
    <row r="69" s="195" customFormat="1" ht="17.25" customHeight="1" spans="1:9">
      <c r="A69" s="207">
        <v>66</v>
      </c>
      <c r="B69" s="208"/>
      <c r="C69" s="233" t="s">
        <v>140</v>
      </c>
      <c r="D69" s="208"/>
      <c r="E69" s="238"/>
      <c r="F69" s="207" t="s">
        <v>60</v>
      </c>
      <c r="G69" s="207">
        <v>3</v>
      </c>
      <c r="H69" s="235">
        <v>40908</v>
      </c>
      <c r="I69" s="229"/>
    </row>
    <row r="70" s="195" customFormat="1" ht="17.25" customHeight="1" spans="1:9">
      <c r="A70" s="207">
        <v>67</v>
      </c>
      <c r="B70" s="208"/>
      <c r="C70" s="233" t="s">
        <v>141</v>
      </c>
      <c r="D70" s="208" t="s">
        <v>142</v>
      </c>
      <c r="E70" s="237"/>
      <c r="F70" s="207" t="s">
        <v>60</v>
      </c>
      <c r="G70" s="207">
        <v>2</v>
      </c>
      <c r="H70" s="235">
        <v>40908</v>
      </c>
      <c r="I70" s="229"/>
    </row>
    <row r="71" s="195" customFormat="1" ht="17.25" customHeight="1" spans="1:9">
      <c r="A71" s="207">
        <v>68</v>
      </c>
      <c r="B71" s="208"/>
      <c r="C71" s="233" t="s">
        <v>141</v>
      </c>
      <c r="D71" s="208" t="s">
        <v>143</v>
      </c>
      <c r="E71" s="237"/>
      <c r="F71" s="207" t="s">
        <v>60</v>
      </c>
      <c r="G71" s="207">
        <v>2</v>
      </c>
      <c r="H71" s="235">
        <v>40908</v>
      </c>
      <c r="I71" s="229"/>
    </row>
    <row r="72" s="195" customFormat="1" ht="17.25" customHeight="1" spans="1:9">
      <c r="A72" s="207">
        <v>69</v>
      </c>
      <c r="B72" s="208"/>
      <c r="C72" s="233" t="s">
        <v>144</v>
      </c>
      <c r="D72" s="208" t="s">
        <v>145</v>
      </c>
      <c r="E72" s="237"/>
      <c r="F72" s="207" t="s">
        <v>60</v>
      </c>
      <c r="G72" s="207">
        <v>3</v>
      </c>
      <c r="H72" s="235">
        <v>40908</v>
      </c>
      <c r="I72" s="229"/>
    </row>
    <row r="73" s="195" customFormat="1" ht="17.25" customHeight="1" spans="1:9">
      <c r="A73" s="207">
        <v>70</v>
      </c>
      <c r="B73" s="208"/>
      <c r="C73" s="233" t="s">
        <v>144</v>
      </c>
      <c r="D73" s="208"/>
      <c r="E73" s="237"/>
      <c r="F73" s="207" t="s">
        <v>60</v>
      </c>
      <c r="G73" s="207">
        <v>2</v>
      </c>
      <c r="H73" s="235">
        <v>40908</v>
      </c>
      <c r="I73" s="229"/>
    </row>
    <row r="74" s="195" customFormat="1" ht="20.1" customHeight="1" spans="1:9">
      <c r="A74" s="207">
        <v>71</v>
      </c>
      <c r="B74" s="208"/>
      <c r="C74" s="233" t="s">
        <v>146</v>
      </c>
      <c r="D74" s="208"/>
      <c r="E74" s="237"/>
      <c r="F74" s="207" t="s">
        <v>60</v>
      </c>
      <c r="G74" s="207">
        <v>8</v>
      </c>
      <c r="H74" s="235">
        <v>40908</v>
      </c>
      <c r="I74" s="229"/>
    </row>
    <row r="75" s="195" customFormat="1" ht="17.25" customHeight="1" spans="1:9">
      <c r="A75" s="207">
        <v>72</v>
      </c>
      <c r="B75" s="208"/>
      <c r="C75" s="233" t="s">
        <v>147</v>
      </c>
      <c r="D75" s="208"/>
      <c r="E75" s="238"/>
      <c r="F75" s="207" t="s">
        <v>60</v>
      </c>
      <c r="G75" s="207">
        <v>2</v>
      </c>
      <c r="H75" s="235">
        <v>40908</v>
      </c>
      <c r="I75" s="229"/>
    </row>
    <row r="76" s="195" customFormat="1" ht="17.25" customHeight="1" spans="1:9">
      <c r="A76" s="207">
        <v>73</v>
      </c>
      <c r="B76" s="208"/>
      <c r="C76" s="233" t="s">
        <v>148</v>
      </c>
      <c r="D76" s="208"/>
      <c r="E76" s="116"/>
      <c r="F76" s="207" t="s">
        <v>60</v>
      </c>
      <c r="G76" s="207">
        <v>3</v>
      </c>
      <c r="H76" s="235">
        <v>40908</v>
      </c>
      <c r="I76" s="229"/>
    </row>
    <row r="77" s="195" customFormat="1" ht="17.25" customHeight="1" spans="1:9">
      <c r="A77" s="207">
        <v>74</v>
      </c>
      <c r="B77" s="208"/>
      <c r="C77" s="233" t="s">
        <v>149</v>
      </c>
      <c r="D77" s="208"/>
      <c r="E77" s="238"/>
      <c r="F77" s="207" t="s">
        <v>60</v>
      </c>
      <c r="G77" s="207">
        <v>2</v>
      </c>
      <c r="H77" s="235">
        <v>40908</v>
      </c>
      <c r="I77" s="229"/>
    </row>
    <row r="78" s="195" customFormat="1" ht="17.25" customHeight="1" spans="1:9">
      <c r="A78" s="207">
        <v>75</v>
      </c>
      <c r="B78" s="208"/>
      <c r="C78" s="233" t="s">
        <v>150</v>
      </c>
      <c r="D78" s="208"/>
      <c r="E78" s="116"/>
      <c r="F78" s="207" t="s">
        <v>60</v>
      </c>
      <c r="G78" s="207">
        <v>1</v>
      </c>
      <c r="H78" s="235">
        <v>40908</v>
      </c>
      <c r="I78" s="229"/>
    </row>
    <row r="79" s="195" customFormat="1" ht="17.25" customHeight="1" spans="1:9">
      <c r="A79" s="207">
        <v>76</v>
      </c>
      <c r="B79" s="208"/>
      <c r="C79" s="233" t="s">
        <v>151</v>
      </c>
      <c r="D79" s="208"/>
      <c r="E79" s="241"/>
      <c r="F79" s="207" t="s">
        <v>60</v>
      </c>
      <c r="G79" s="207">
        <v>1</v>
      </c>
      <c r="H79" s="235">
        <v>40908</v>
      </c>
      <c r="I79" s="229"/>
    </row>
    <row r="80" s="195" customFormat="1" ht="17.25" customHeight="1" spans="1:9">
      <c r="A80" s="207">
        <v>77</v>
      </c>
      <c r="B80" s="208"/>
      <c r="C80" s="233" t="s">
        <v>152</v>
      </c>
      <c r="D80" s="208"/>
      <c r="E80" s="237"/>
      <c r="F80" s="207" t="s">
        <v>60</v>
      </c>
      <c r="G80" s="207">
        <v>1</v>
      </c>
      <c r="H80" s="235">
        <v>40908</v>
      </c>
      <c r="I80" s="229"/>
    </row>
    <row r="81" s="195" customFormat="1" ht="17.25" customHeight="1" spans="1:9">
      <c r="A81" s="207">
        <v>78</v>
      </c>
      <c r="B81" s="208"/>
      <c r="C81" s="233" t="s">
        <v>140</v>
      </c>
      <c r="D81" s="208"/>
      <c r="E81" s="238"/>
      <c r="F81" s="207" t="s">
        <v>60</v>
      </c>
      <c r="G81" s="207">
        <v>2</v>
      </c>
      <c r="H81" s="235">
        <v>40908</v>
      </c>
      <c r="I81" s="229"/>
    </row>
    <row r="82" s="195" customFormat="1" ht="17.25" customHeight="1" spans="1:9">
      <c r="A82" s="207">
        <v>79</v>
      </c>
      <c r="B82" s="208"/>
      <c r="C82" s="233" t="s">
        <v>153</v>
      </c>
      <c r="D82" s="208"/>
      <c r="E82" s="238"/>
      <c r="F82" s="207" t="s">
        <v>60</v>
      </c>
      <c r="G82" s="207">
        <v>4</v>
      </c>
      <c r="H82" s="235">
        <v>40908</v>
      </c>
      <c r="I82" s="229"/>
    </row>
    <row r="83" s="195" customFormat="1" ht="17.25" customHeight="1" spans="1:9">
      <c r="A83" s="207">
        <v>80</v>
      </c>
      <c r="B83" s="207"/>
      <c r="C83" s="233" t="s">
        <v>154</v>
      </c>
      <c r="D83" s="207"/>
      <c r="E83" s="207"/>
      <c r="F83" s="207" t="s">
        <v>155</v>
      </c>
      <c r="G83" s="207">
        <v>5</v>
      </c>
      <c r="H83" s="235">
        <v>40908</v>
      </c>
      <c r="I83" s="229"/>
    </row>
    <row r="84" ht="15" customHeight="1" spans="1:9">
      <c r="A84" s="207" t="s">
        <v>280</v>
      </c>
      <c r="B84" s="207"/>
      <c r="C84" s="207"/>
      <c r="D84" s="207"/>
      <c r="E84" s="207"/>
      <c r="F84" s="207"/>
      <c r="G84" s="207">
        <f>SUM(G4:G83)</f>
        <v>754</v>
      </c>
      <c r="H84" s="207"/>
      <c r="I84" s="24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6" workbookViewId="0">
      <selection activeCell="F29" sqref="F29"/>
    </sheetView>
  </sheetViews>
  <sheetFormatPr defaultColWidth="9" defaultRowHeight="14.25"/>
  <cols>
    <col min="2" max="2" width="5.25" customWidth="1"/>
    <col min="3" max="3" width="14.875" customWidth="1"/>
    <col min="4" max="4" width="16.75" customWidth="1"/>
    <col min="8" max="8" width="9.625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79</v>
      </c>
      <c r="D4" s="208" t="s">
        <v>65</v>
      </c>
      <c r="E4" s="116"/>
      <c r="F4" s="207" t="s">
        <v>60</v>
      </c>
      <c r="G4" s="207">
        <v>3</v>
      </c>
      <c r="H4" s="235">
        <v>41121</v>
      </c>
      <c r="I4" s="229"/>
    </row>
    <row r="5" s="195" customFormat="1" ht="17.25" customHeight="1" spans="1:9">
      <c r="A5" s="207">
        <v>2</v>
      </c>
      <c r="B5" s="208"/>
      <c r="C5" s="233" t="s">
        <v>80</v>
      </c>
      <c r="D5" s="208"/>
      <c r="E5" s="237"/>
      <c r="F5" s="207" t="s">
        <v>60</v>
      </c>
      <c r="G5" s="207">
        <v>169</v>
      </c>
      <c r="H5" s="235">
        <v>41121</v>
      </c>
      <c r="I5" s="229"/>
    </row>
    <row r="6" s="195" customFormat="1" ht="17.25" customHeight="1" spans="1:9">
      <c r="A6" s="207">
        <v>3</v>
      </c>
      <c r="B6" s="208"/>
      <c r="C6" s="233" t="s">
        <v>81</v>
      </c>
      <c r="D6" s="233">
        <v>630</v>
      </c>
      <c r="E6" s="237"/>
      <c r="F6" s="207" t="s">
        <v>60</v>
      </c>
      <c r="G6" s="207">
        <v>2</v>
      </c>
      <c r="H6" s="235">
        <v>41121</v>
      </c>
      <c r="I6" s="229"/>
    </row>
    <row r="7" s="195" customFormat="1" ht="17.25" customHeight="1" spans="1:9">
      <c r="A7" s="207">
        <v>4</v>
      </c>
      <c r="B7" s="208"/>
      <c r="C7" s="233" t="s">
        <v>81</v>
      </c>
      <c r="D7" s="208" t="s">
        <v>82</v>
      </c>
      <c r="E7" s="237"/>
      <c r="F7" s="207" t="s">
        <v>60</v>
      </c>
      <c r="G7" s="207">
        <v>2</v>
      </c>
      <c r="H7" s="235">
        <v>41121</v>
      </c>
      <c r="I7" s="229"/>
    </row>
    <row r="8" s="195" customFormat="1" ht="17.25" customHeight="1" spans="1:9">
      <c r="A8" s="207">
        <v>5</v>
      </c>
      <c r="B8" s="208"/>
      <c r="C8" s="233" t="s">
        <v>83</v>
      </c>
      <c r="D8" s="213"/>
      <c r="E8" s="237"/>
      <c r="F8" s="207" t="s">
        <v>60</v>
      </c>
      <c r="G8" s="207">
        <v>16</v>
      </c>
      <c r="H8" s="235">
        <v>41121</v>
      </c>
      <c r="I8" s="229"/>
    </row>
    <row r="9" s="195" customFormat="1" ht="17.25" customHeight="1" spans="1:9">
      <c r="A9" s="207">
        <v>6</v>
      </c>
      <c r="B9" s="208"/>
      <c r="C9" s="233" t="s">
        <v>83</v>
      </c>
      <c r="D9" s="213" t="s">
        <v>157</v>
      </c>
      <c r="E9" s="237"/>
      <c r="F9" s="207" t="s">
        <v>60</v>
      </c>
      <c r="G9" s="207">
        <v>20</v>
      </c>
      <c r="H9" s="235">
        <v>41121</v>
      </c>
      <c r="I9" s="229"/>
    </row>
    <row r="10" s="195" customFormat="1" ht="17.25" customHeight="1" spans="1:9">
      <c r="A10" s="207">
        <v>7</v>
      </c>
      <c r="B10" s="208"/>
      <c r="C10" s="233" t="s">
        <v>84</v>
      </c>
      <c r="D10" s="208"/>
      <c r="E10" s="237"/>
      <c r="F10" s="207" t="s">
        <v>60</v>
      </c>
      <c r="G10" s="207">
        <v>2</v>
      </c>
      <c r="H10" s="235">
        <v>41121</v>
      </c>
      <c r="I10" s="229"/>
    </row>
    <row r="11" s="195" customFormat="1" ht="17.25" customHeight="1" spans="1:9">
      <c r="A11" s="207">
        <v>8</v>
      </c>
      <c r="B11" s="208"/>
      <c r="C11" s="233" t="s">
        <v>85</v>
      </c>
      <c r="D11" s="208" t="s">
        <v>87</v>
      </c>
      <c r="E11" s="236"/>
      <c r="F11" s="207" t="s">
        <v>60</v>
      </c>
      <c r="G11" s="207">
        <v>2</v>
      </c>
      <c r="H11" s="235">
        <v>41121</v>
      </c>
      <c r="I11" s="229"/>
    </row>
    <row r="12" s="195" customFormat="1" ht="17.25" customHeight="1" spans="1:9">
      <c r="A12" s="207">
        <v>9</v>
      </c>
      <c r="B12" s="208"/>
      <c r="C12" s="233" t="s">
        <v>86</v>
      </c>
      <c r="D12" s="208" t="s">
        <v>63</v>
      </c>
      <c r="E12" s="240"/>
      <c r="F12" s="207" t="s">
        <v>60</v>
      </c>
      <c r="G12" s="207">
        <v>5</v>
      </c>
      <c r="H12" s="235">
        <v>41121</v>
      </c>
      <c r="I12" s="229"/>
    </row>
    <row r="13" s="195" customFormat="1" ht="17.25" customHeight="1" spans="1:9">
      <c r="A13" s="207">
        <v>10</v>
      </c>
      <c r="B13" s="208"/>
      <c r="C13" s="233" t="s">
        <v>61</v>
      </c>
      <c r="D13" s="208"/>
      <c r="E13" s="116"/>
      <c r="F13" s="207" t="s">
        <v>60</v>
      </c>
      <c r="G13" s="207">
        <v>4</v>
      </c>
      <c r="H13" s="235">
        <v>41121</v>
      </c>
      <c r="I13" s="229"/>
    </row>
    <row r="14" s="195" customFormat="1" ht="17.25" customHeight="1" spans="1:9">
      <c r="A14" s="207">
        <v>11</v>
      </c>
      <c r="B14" s="208"/>
      <c r="C14" s="233" t="s">
        <v>90</v>
      </c>
      <c r="D14" s="208"/>
      <c r="E14" s="237"/>
      <c r="F14" s="207" t="s">
        <v>60</v>
      </c>
      <c r="G14" s="207">
        <v>4</v>
      </c>
      <c r="H14" s="235">
        <v>41121</v>
      </c>
      <c r="I14" s="229"/>
    </row>
    <row r="15" s="195" customFormat="1" ht="17.25" customHeight="1" spans="1:9">
      <c r="A15" s="207">
        <v>12</v>
      </c>
      <c r="B15" s="208"/>
      <c r="C15" s="233" t="s">
        <v>91</v>
      </c>
      <c r="D15" s="208"/>
      <c r="E15" s="116"/>
      <c r="F15" s="207" t="s">
        <v>60</v>
      </c>
      <c r="G15" s="207">
        <v>9</v>
      </c>
      <c r="H15" s="235">
        <v>41121</v>
      </c>
      <c r="I15" s="229"/>
    </row>
    <row r="16" s="195" customFormat="1" ht="17.25" customHeight="1" spans="1:9">
      <c r="A16" s="207">
        <v>13</v>
      </c>
      <c r="B16" s="208"/>
      <c r="C16" s="233" t="s">
        <v>93</v>
      </c>
      <c r="D16" s="208" t="s">
        <v>94</v>
      </c>
      <c r="E16" s="116"/>
      <c r="F16" s="207" t="s">
        <v>60</v>
      </c>
      <c r="G16" s="207">
        <v>3</v>
      </c>
      <c r="H16" s="235">
        <v>41121</v>
      </c>
      <c r="I16" s="229"/>
    </row>
    <row r="17" s="195" customFormat="1" ht="17.25" customHeight="1" spans="1:9">
      <c r="A17" s="207">
        <v>14</v>
      </c>
      <c r="B17" s="208"/>
      <c r="C17" s="233" t="s">
        <v>93</v>
      </c>
      <c r="D17" s="208"/>
      <c r="E17" s="116"/>
      <c r="F17" s="207" t="s">
        <v>60</v>
      </c>
      <c r="G17" s="207">
        <v>4</v>
      </c>
      <c r="H17" s="235">
        <v>41121</v>
      </c>
      <c r="I17" s="229"/>
    </row>
    <row r="18" s="195" customFormat="1" ht="17.25" customHeight="1" spans="1:9">
      <c r="A18" s="207">
        <v>15</v>
      </c>
      <c r="B18" s="208"/>
      <c r="C18" s="233" t="s">
        <v>95</v>
      </c>
      <c r="D18" s="208"/>
      <c r="E18" s="236"/>
      <c r="F18" s="207" t="s">
        <v>60</v>
      </c>
      <c r="G18" s="207">
        <v>1</v>
      </c>
      <c r="H18" s="235">
        <v>41121</v>
      </c>
      <c r="I18" s="229"/>
    </row>
    <row r="19" s="195" customFormat="1" ht="17.25" customHeight="1" spans="1:9">
      <c r="A19" s="207">
        <v>16</v>
      </c>
      <c r="B19" s="208"/>
      <c r="C19" s="233" t="s">
        <v>96</v>
      </c>
      <c r="D19" s="208"/>
      <c r="E19" s="236"/>
      <c r="F19" s="207" t="s">
        <v>60</v>
      </c>
      <c r="G19" s="207">
        <v>1</v>
      </c>
      <c r="H19" s="235">
        <v>41121</v>
      </c>
      <c r="I19" s="229"/>
    </row>
    <row r="20" s="195" customFormat="1" ht="17.25" customHeight="1" spans="1:9">
      <c r="A20" s="207">
        <v>17</v>
      </c>
      <c r="B20" s="208"/>
      <c r="C20" s="233" t="s">
        <v>97</v>
      </c>
      <c r="D20" s="208"/>
      <c r="E20" s="116"/>
      <c r="F20" s="207" t="s">
        <v>60</v>
      </c>
      <c r="G20" s="207">
        <v>2</v>
      </c>
      <c r="H20" s="235">
        <v>41121</v>
      </c>
      <c r="I20" s="229"/>
    </row>
    <row r="21" s="195" customFormat="1" ht="17.25" customHeight="1" spans="1:9">
      <c r="A21" s="207">
        <v>18</v>
      </c>
      <c r="B21" s="208"/>
      <c r="C21" s="233" t="s">
        <v>98</v>
      </c>
      <c r="D21" s="208"/>
      <c r="E21" s="116"/>
      <c r="F21" s="207" t="s">
        <v>60</v>
      </c>
      <c r="G21" s="207">
        <v>3</v>
      </c>
      <c r="H21" s="235">
        <v>41121</v>
      </c>
      <c r="I21" s="229"/>
    </row>
    <row r="22" s="195" customFormat="1" ht="17.25" customHeight="1" spans="1:9">
      <c r="A22" s="207">
        <v>19</v>
      </c>
      <c r="B22" s="208"/>
      <c r="C22" s="233" t="s">
        <v>158</v>
      </c>
      <c r="D22" s="208"/>
      <c r="E22" s="237"/>
      <c r="F22" s="207" t="s">
        <v>60</v>
      </c>
      <c r="G22" s="207">
        <v>1</v>
      </c>
      <c r="H22" s="235">
        <v>41121</v>
      </c>
      <c r="I22" s="229"/>
    </row>
    <row r="23" s="195" customFormat="1" ht="17.25" customHeight="1" spans="1:9">
      <c r="A23" s="207">
        <v>20</v>
      </c>
      <c r="B23" s="208"/>
      <c r="C23" s="233" t="s">
        <v>159</v>
      </c>
      <c r="D23" s="208"/>
      <c r="E23" s="116"/>
      <c r="F23" s="207" t="s">
        <v>60</v>
      </c>
      <c r="G23" s="244">
        <v>1</v>
      </c>
      <c r="H23" s="235">
        <v>41121</v>
      </c>
      <c r="I23" s="229"/>
    </row>
    <row r="24" s="195" customFormat="1" ht="17.25" customHeight="1" spans="1:9">
      <c r="A24" s="207">
        <v>21</v>
      </c>
      <c r="B24" s="208"/>
      <c r="C24" s="233" t="s">
        <v>68</v>
      </c>
      <c r="D24" s="208" t="s">
        <v>104</v>
      </c>
      <c r="E24" s="238"/>
      <c r="F24" s="207" t="s">
        <v>60</v>
      </c>
      <c r="G24" s="207">
        <v>5</v>
      </c>
      <c r="H24" s="235">
        <v>41121</v>
      </c>
      <c r="I24" s="229"/>
    </row>
    <row r="25" s="195" customFormat="1" ht="17.25" customHeight="1" spans="1:9">
      <c r="A25" s="207">
        <v>22</v>
      </c>
      <c r="B25" s="208"/>
      <c r="C25" s="233" t="s">
        <v>68</v>
      </c>
      <c r="D25" s="208" t="s">
        <v>160</v>
      </c>
      <c r="E25" s="238"/>
      <c r="F25" s="207" t="s">
        <v>60</v>
      </c>
      <c r="G25" s="207">
        <v>5</v>
      </c>
      <c r="H25" s="235">
        <v>41121</v>
      </c>
      <c r="I25" s="229"/>
    </row>
    <row r="26" s="195" customFormat="1" ht="17.25" customHeight="1" spans="1:9">
      <c r="A26" s="207">
        <v>23</v>
      </c>
      <c r="B26" s="208"/>
      <c r="C26" s="233" t="s">
        <v>68</v>
      </c>
      <c r="D26" s="208" t="s">
        <v>161</v>
      </c>
      <c r="E26" s="238"/>
      <c r="F26" s="207" t="s">
        <v>60</v>
      </c>
      <c r="G26" s="207">
        <v>22</v>
      </c>
      <c r="H26" s="235">
        <v>41121</v>
      </c>
      <c r="I26" s="229"/>
    </row>
    <row r="27" s="195" customFormat="1" ht="17.25" customHeight="1" spans="1:9">
      <c r="A27" s="207">
        <v>24</v>
      </c>
      <c r="B27" s="208"/>
      <c r="C27" s="233" t="s">
        <v>64</v>
      </c>
      <c r="D27" s="208" t="s">
        <v>89</v>
      </c>
      <c r="E27" s="237"/>
      <c r="F27" s="207" t="s">
        <v>60</v>
      </c>
      <c r="G27" s="207">
        <v>174</v>
      </c>
      <c r="H27" s="235">
        <v>41121</v>
      </c>
      <c r="I27" s="229"/>
    </row>
    <row r="28" s="195" customFormat="1" ht="17.25" customHeight="1" spans="1:9">
      <c r="A28" s="207">
        <v>25</v>
      </c>
      <c r="B28" s="208"/>
      <c r="C28" s="233" t="s">
        <v>109</v>
      </c>
      <c r="D28" s="208"/>
      <c r="E28" s="116"/>
      <c r="F28" s="207" t="s">
        <v>60</v>
      </c>
      <c r="G28" s="207">
        <v>2</v>
      </c>
      <c r="H28" s="235">
        <v>41121</v>
      </c>
      <c r="I28" s="229"/>
    </row>
    <row r="29" s="195" customFormat="1" ht="17.25" customHeight="1" spans="1:9">
      <c r="A29" s="207">
        <v>26</v>
      </c>
      <c r="B29" s="208"/>
      <c r="C29" s="233" t="s">
        <v>110</v>
      </c>
      <c r="D29" s="208"/>
      <c r="E29" s="116"/>
      <c r="F29" s="207" t="s">
        <v>60</v>
      </c>
      <c r="G29" s="207">
        <v>34</v>
      </c>
      <c r="H29" s="235">
        <v>41121</v>
      </c>
      <c r="I29" s="229"/>
    </row>
    <row r="30" s="195" customFormat="1" ht="17.25" customHeight="1" spans="1:9">
      <c r="A30" s="207">
        <v>27</v>
      </c>
      <c r="B30" s="208"/>
      <c r="C30" s="233" t="s">
        <v>111</v>
      </c>
      <c r="D30" s="208"/>
      <c r="E30" s="116"/>
      <c r="F30" s="207" t="s">
        <v>60</v>
      </c>
      <c r="G30" s="207">
        <v>10</v>
      </c>
      <c r="H30" s="235">
        <v>41121</v>
      </c>
      <c r="I30" s="229"/>
    </row>
    <row r="31" s="195" customFormat="1" ht="17.25" customHeight="1" spans="1:9">
      <c r="A31" s="207">
        <v>28</v>
      </c>
      <c r="B31" s="208"/>
      <c r="C31" s="233" t="s">
        <v>67</v>
      </c>
      <c r="D31" s="208"/>
      <c r="E31" s="116"/>
      <c r="F31" s="207" t="s">
        <v>60</v>
      </c>
      <c r="G31" s="207">
        <v>12</v>
      </c>
      <c r="H31" s="235">
        <v>41121</v>
      </c>
      <c r="I31" s="229"/>
    </row>
    <row r="32" s="195" customFormat="1" ht="17.25" customHeight="1" spans="1:9">
      <c r="A32" s="207">
        <v>29</v>
      </c>
      <c r="B32" s="208"/>
      <c r="C32" s="233" t="s">
        <v>112</v>
      </c>
      <c r="D32" s="208"/>
      <c r="E32" s="237"/>
      <c r="F32" s="207" t="s">
        <v>60</v>
      </c>
      <c r="G32" s="207">
        <v>11</v>
      </c>
      <c r="H32" s="235">
        <v>41121</v>
      </c>
      <c r="I32" s="229"/>
    </row>
    <row r="33" s="195" customFormat="1" ht="17.25" customHeight="1" spans="1:9">
      <c r="A33" s="207">
        <v>30</v>
      </c>
      <c r="B33" s="208"/>
      <c r="C33" s="233" t="s">
        <v>113</v>
      </c>
      <c r="D33" s="208"/>
      <c r="E33" s="237"/>
      <c r="F33" s="207" t="s">
        <v>60</v>
      </c>
      <c r="G33" s="207">
        <v>2</v>
      </c>
      <c r="H33" s="235">
        <v>41121</v>
      </c>
      <c r="I33" s="229"/>
    </row>
    <row r="34" s="195" customFormat="1" ht="17.25" customHeight="1" spans="1:9">
      <c r="A34" s="207">
        <v>31</v>
      </c>
      <c r="B34" s="208"/>
      <c r="C34" s="233" t="s">
        <v>114</v>
      </c>
      <c r="D34" s="208" t="s">
        <v>115</v>
      </c>
      <c r="E34" s="237"/>
      <c r="F34" s="207" t="s">
        <v>60</v>
      </c>
      <c r="G34" s="207">
        <v>3</v>
      </c>
      <c r="H34" s="235">
        <v>41121</v>
      </c>
      <c r="I34" s="229"/>
    </row>
    <row r="35" s="195" customFormat="1" ht="17.25" customHeight="1" spans="1:9">
      <c r="A35" s="207">
        <v>32</v>
      </c>
      <c r="B35" s="208"/>
      <c r="C35" s="233" t="s">
        <v>129</v>
      </c>
      <c r="D35" s="208" t="s">
        <v>162</v>
      </c>
      <c r="E35" s="240"/>
      <c r="F35" s="207" t="s">
        <v>60</v>
      </c>
      <c r="G35" s="207">
        <v>3</v>
      </c>
      <c r="H35" s="235">
        <v>41121</v>
      </c>
      <c r="I35" s="229"/>
    </row>
    <row r="36" s="195" customFormat="1" ht="17.25" customHeight="1" spans="1:9">
      <c r="A36" s="207">
        <v>33</v>
      </c>
      <c r="B36" s="208"/>
      <c r="C36" s="233" t="s">
        <v>116</v>
      </c>
      <c r="D36" s="208"/>
      <c r="E36" s="240"/>
      <c r="F36" s="207" t="s">
        <v>60</v>
      </c>
      <c r="G36" s="207">
        <v>14</v>
      </c>
      <c r="H36" s="235">
        <v>41121</v>
      </c>
      <c r="I36" s="229"/>
    </row>
    <row r="37" s="195" customFormat="1" ht="17.25" customHeight="1" spans="1:9">
      <c r="A37" s="207">
        <v>34</v>
      </c>
      <c r="B37" s="208"/>
      <c r="C37" s="233" t="s">
        <v>163</v>
      </c>
      <c r="D37" s="208"/>
      <c r="E37" s="238"/>
      <c r="F37" s="207" t="s">
        <v>60</v>
      </c>
      <c r="G37" s="207">
        <v>4</v>
      </c>
      <c r="H37" s="235">
        <v>41121</v>
      </c>
      <c r="I37" s="229"/>
    </row>
    <row r="38" s="195" customFormat="1" ht="17.25" customHeight="1" spans="1:9">
      <c r="A38" s="207">
        <v>35</v>
      </c>
      <c r="B38" s="208"/>
      <c r="C38" s="243" t="s">
        <v>117</v>
      </c>
      <c r="D38" s="208"/>
      <c r="E38" s="242"/>
      <c r="F38" s="207" t="s">
        <v>60</v>
      </c>
      <c r="G38" s="207">
        <v>2</v>
      </c>
      <c r="H38" s="235">
        <v>41121</v>
      </c>
      <c r="I38" s="229"/>
    </row>
    <row r="39" s="195" customFormat="1" ht="17.25" customHeight="1" spans="1:9">
      <c r="A39" s="207">
        <v>36</v>
      </c>
      <c r="B39" s="208"/>
      <c r="C39" s="233" t="s">
        <v>118</v>
      </c>
      <c r="D39" s="208"/>
      <c r="E39" s="116"/>
      <c r="F39" s="207" t="s">
        <v>60</v>
      </c>
      <c r="G39" s="207">
        <v>8</v>
      </c>
      <c r="H39" s="235">
        <v>41121</v>
      </c>
      <c r="I39" s="229"/>
    </row>
    <row r="40" s="195" customFormat="1" ht="17.25" customHeight="1" spans="1:9">
      <c r="A40" s="207">
        <v>37</v>
      </c>
      <c r="B40" s="208"/>
      <c r="C40" s="233" t="s">
        <v>119</v>
      </c>
      <c r="D40" s="208"/>
      <c r="E40" s="116"/>
      <c r="F40" s="207" t="s">
        <v>60</v>
      </c>
      <c r="G40" s="207">
        <v>3</v>
      </c>
      <c r="H40" s="235">
        <v>41121</v>
      </c>
      <c r="I40" s="229"/>
    </row>
    <row r="41" s="195" customFormat="1" ht="17.25" customHeight="1" spans="1:9">
      <c r="A41" s="207">
        <v>38</v>
      </c>
      <c r="B41" s="208"/>
      <c r="C41" s="233" t="s">
        <v>120</v>
      </c>
      <c r="D41" s="208"/>
      <c r="E41" s="116"/>
      <c r="F41" s="207" t="s">
        <v>60</v>
      </c>
      <c r="G41" s="207">
        <v>5</v>
      </c>
      <c r="H41" s="235">
        <v>41121</v>
      </c>
      <c r="I41" s="229"/>
    </row>
    <row r="42" s="195" customFormat="1" ht="17.25" customHeight="1" spans="1:9">
      <c r="A42" s="207">
        <v>39</v>
      </c>
      <c r="B42" s="208"/>
      <c r="C42" s="233" t="s">
        <v>121</v>
      </c>
      <c r="D42" s="208"/>
      <c r="E42" s="238"/>
      <c r="F42" s="207" t="s">
        <v>60</v>
      </c>
      <c r="G42" s="207">
        <v>12</v>
      </c>
      <c r="H42" s="235">
        <v>41121</v>
      </c>
      <c r="I42" s="229"/>
    </row>
    <row r="43" s="195" customFormat="1" ht="17.25" customHeight="1" spans="1:9">
      <c r="A43" s="207">
        <v>40</v>
      </c>
      <c r="B43" s="208"/>
      <c r="C43" s="233" t="s">
        <v>122</v>
      </c>
      <c r="D43" s="208"/>
      <c r="E43" s="238"/>
      <c r="F43" s="207" t="s">
        <v>60</v>
      </c>
      <c r="G43" s="207">
        <v>7</v>
      </c>
      <c r="H43" s="235">
        <v>41121</v>
      </c>
      <c r="I43" s="229"/>
    </row>
    <row r="44" s="195" customFormat="1" ht="17.25" customHeight="1" spans="1:9">
      <c r="A44" s="207">
        <v>41</v>
      </c>
      <c r="B44" s="208"/>
      <c r="C44" s="233" t="s">
        <v>74</v>
      </c>
      <c r="D44" s="208"/>
      <c r="E44" s="237"/>
      <c r="F44" s="207" t="s">
        <v>60</v>
      </c>
      <c r="G44" s="207">
        <v>24</v>
      </c>
      <c r="H44" s="235">
        <v>41121</v>
      </c>
      <c r="I44" s="229"/>
    </row>
    <row r="45" s="195" customFormat="1" ht="17.25" customHeight="1" spans="1:9">
      <c r="A45" s="207">
        <v>42</v>
      </c>
      <c r="B45" s="208"/>
      <c r="C45" s="233" t="s">
        <v>125</v>
      </c>
      <c r="D45" s="208"/>
      <c r="E45" s="238"/>
      <c r="F45" s="207" t="s">
        <v>60</v>
      </c>
      <c r="G45" s="207">
        <v>2</v>
      </c>
      <c r="H45" s="235">
        <v>41121</v>
      </c>
      <c r="I45" s="229"/>
    </row>
    <row r="46" s="195" customFormat="1" ht="17.25" customHeight="1" spans="1:9">
      <c r="A46" s="207">
        <v>43</v>
      </c>
      <c r="B46" s="208"/>
      <c r="C46" s="233" t="s">
        <v>126</v>
      </c>
      <c r="D46" s="208"/>
      <c r="E46" s="238"/>
      <c r="F46" s="207" t="s">
        <v>60</v>
      </c>
      <c r="G46" s="207">
        <v>1</v>
      </c>
      <c r="H46" s="235">
        <v>41121</v>
      </c>
      <c r="I46" s="229"/>
    </row>
    <row r="47" s="195" customFormat="1" ht="17.25" customHeight="1" spans="1:9">
      <c r="A47" s="207">
        <v>44</v>
      </c>
      <c r="B47" s="208"/>
      <c r="C47" s="233" t="s">
        <v>135</v>
      </c>
      <c r="D47" s="208"/>
      <c r="E47" s="237"/>
      <c r="F47" s="207" t="s">
        <v>60</v>
      </c>
      <c r="G47" s="207">
        <v>1</v>
      </c>
      <c r="H47" s="235">
        <v>41121</v>
      </c>
      <c r="I47" s="229"/>
    </row>
    <row r="48" s="195" customFormat="1" ht="17.25" customHeight="1" spans="1:9">
      <c r="A48" s="207">
        <v>45</v>
      </c>
      <c r="B48" s="208"/>
      <c r="C48" s="233" t="s">
        <v>141</v>
      </c>
      <c r="D48" s="208" t="s">
        <v>142</v>
      </c>
      <c r="E48" s="237"/>
      <c r="F48" s="207" t="s">
        <v>60</v>
      </c>
      <c r="G48" s="207">
        <v>2</v>
      </c>
      <c r="H48" s="235">
        <v>41121</v>
      </c>
      <c r="I48" s="229"/>
    </row>
    <row r="49" s="195" customFormat="1" ht="17.25" customHeight="1" spans="1:9">
      <c r="A49" s="207">
        <v>46</v>
      </c>
      <c r="B49" s="208"/>
      <c r="C49" s="233" t="s">
        <v>141</v>
      </c>
      <c r="D49" s="208" t="s">
        <v>143</v>
      </c>
      <c r="E49" s="237"/>
      <c r="F49" s="207" t="s">
        <v>60</v>
      </c>
      <c r="G49" s="207">
        <v>3</v>
      </c>
      <c r="H49" s="235">
        <v>41121</v>
      </c>
      <c r="I49" s="229"/>
    </row>
    <row r="50" s="195" customFormat="1" ht="17.25" customHeight="1" spans="1:9">
      <c r="A50" s="207">
        <v>47</v>
      </c>
      <c r="B50" s="208"/>
      <c r="C50" s="233" t="s">
        <v>149</v>
      </c>
      <c r="D50" s="208"/>
      <c r="E50" s="238"/>
      <c r="F50" s="207" t="s">
        <v>60</v>
      </c>
      <c r="G50" s="207">
        <v>1</v>
      </c>
      <c r="H50" s="235">
        <v>41121</v>
      </c>
      <c r="I50" s="229"/>
    </row>
    <row r="51" s="195" customFormat="1" ht="17.25" customHeight="1" spans="1:9">
      <c r="A51" s="207">
        <v>48</v>
      </c>
      <c r="B51" s="208"/>
      <c r="C51" s="233" t="s">
        <v>151</v>
      </c>
      <c r="D51" s="208"/>
      <c r="E51" s="241"/>
      <c r="F51" s="207" t="s">
        <v>60</v>
      </c>
      <c r="G51" s="207">
        <v>1</v>
      </c>
      <c r="H51" s="235">
        <v>41121</v>
      </c>
      <c r="I51" s="229"/>
    </row>
    <row r="52" s="195" customFormat="1" ht="17.25" customHeight="1" spans="1:9">
      <c r="A52" s="207">
        <v>49</v>
      </c>
      <c r="B52" s="208"/>
      <c r="C52" s="233" t="s">
        <v>152</v>
      </c>
      <c r="D52" s="208"/>
      <c r="E52" s="237"/>
      <c r="F52" s="207" t="s">
        <v>60</v>
      </c>
      <c r="G52" s="207">
        <v>1</v>
      </c>
      <c r="H52" s="235">
        <v>41121</v>
      </c>
      <c r="I52" s="229"/>
    </row>
    <row r="53" s="195" customFormat="1" ht="17.25" customHeight="1" spans="1:9">
      <c r="A53" s="207">
        <v>50</v>
      </c>
      <c r="B53" s="208"/>
      <c r="C53" s="233" t="s">
        <v>140</v>
      </c>
      <c r="D53" s="208"/>
      <c r="E53" s="238"/>
      <c r="F53" s="207" t="s">
        <v>60</v>
      </c>
      <c r="G53" s="207">
        <v>2</v>
      </c>
      <c r="H53" s="235">
        <v>41121</v>
      </c>
      <c r="I53" s="229"/>
    </row>
    <row r="54" s="195" customFormat="1" ht="17.25" customHeight="1" spans="1:9">
      <c r="A54" s="207">
        <v>51</v>
      </c>
      <c r="B54" s="208"/>
      <c r="C54" s="233" t="s">
        <v>153</v>
      </c>
      <c r="D54" s="208"/>
      <c r="E54" s="238"/>
      <c r="F54" s="207" t="s">
        <v>60</v>
      </c>
      <c r="G54" s="207">
        <v>4</v>
      </c>
      <c r="H54" s="235">
        <v>41121</v>
      </c>
      <c r="I54" s="229"/>
    </row>
    <row r="55" s="195" customFormat="1" ht="17.25" customHeight="1" spans="1:9">
      <c r="A55" s="207">
        <v>52</v>
      </c>
      <c r="B55" s="208"/>
      <c r="C55" s="233" t="s">
        <v>164</v>
      </c>
      <c r="D55" s="208"/>
      <c r="E55" s="238"/>
      <c r="F55" s="207" t="s">
        <v>60</v>
      </c>
      <c r="G55" s="207">
        <v>1</v>
      </c>
      <c r="H55" s="235">
        <v>41121</v>
      </c>
      <c r="I55" s="229"/>
    </row>
    <row r="56" spans="1:9">
      <c r="A56" s="232" t="s">
        <v>280</v>
      </c>
      <c r="B56" s="232"/>
      <c r="C56" s="232"/>
      <c r="D56" s="232"/>
      <c r="E56" s="232"/>
      <c r="F56" s="232"/>
      <c r="G56" s="232">
        <f>SUM(G4:G55)</f>
        <v>635</v>
      </c>
      <c r="H56" s="232"/>
      <c r="I56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K36" sqref="K36"/>
    </sheetView>
  </sheetViews>
  <sheetFormatPr defaultColWidth="9" defaultRowHeight="14.25"/>
  <cols>
    <col min="2" max="2" width="4.75" customWidth="1"/>
    <col min="3" max="3" width="14.875" customWidth="1"/>
    <col min="4" max="4" width="15.875" customWidth="1"/>
    <col min="5" max="5" width="7.125" customWidth="1"/>
    <col min="8" max="8" width="9.625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79</v>
      </c>
      <c r="D4" s="208" t="s">
        <v>65</v>
      </c>
      <c r="E4" s="116"/>
      <c r="F4" s="207" t="s">
        <v>60</v>
      </c>
      <c r="G4" s="207">
        <v>2</v>
      </c>
      <c r="H4" s="235">
        <v>41152</v>
      </c>
      <c r="I4" s="229"/>
    </row>
    <row r="5" s="195" customFormat="1" ht="17.25" customHeight="1" spans="1:9">
      <c r="A5" s="207">
        <v>2</v>
      </c>
      <c r="B5" s="208"/>
      <c r="C5" s="233" t="s">
        <v>80</v>
      </c>
      <c r="D5" s="208"/>
      <c r="E5" s="237"/>
      <c r="F5" s="207" t="s">
        <v>60</v>
      </c>
      <c r="G5" s="207">
        <v>79</v>
      </c>
      <c r="H5" s="235">
        <v>41152</v>
      </c>
      <c r="I5" s="229"/>
    </row>
    <row r="6" s="195" customFormat="1" ht="17.25" customHeight="1" spans="1:9">
      <c r="A6" s="207">
        <v>3</v>
      </c>
      <c r="B6" s="208"/>
      <c r="C6" s="233" t="s">
        <v>83</v>
      </c>
      <c r="D6" s="208"/>
      <c r="E6" s="237"/>
      <c r="F6" s="207" t="s">
        <v>60</v>
      </c>
      <c r="G6" s="207">
        <v>11</v>
      </c>
      <c r="H6" s="235">
        <v>41152</v>
      </c>
      <c r="I6" s="229"/>
    </row>
    <row r="7" s="195" customFormat="1" ht="17.25" customHeight="1" spans="1:9">
      <c r="A7" s="207">
        <v>4</v>
      </c>
      <c r="B7" s="208"/>
      <c r="C7" s="233" t="s">
        <v>86</v>
      </c>
      <c r="D7" s="208" t="s">
        <v>87</v>
      </c>
      <c r="E7" s="236"/>
      <c r="F7" s="207" t="s">
        <v>60</v>
      </c>
      <c r="G7" s="207">
        <v>2</v>
      </c>
      <c r="H7" s="235">
        <v>41152</v>
      </c>
      <c r="I7" s="229"/>
    </row>
    <row r="8" s="195" customFormat="1" ht="17.25" customHeight="1" spans="1:9">
      <c r="A8" s="207">
        <v>5</v>
      </c>
      <c r="B8" s="208"/>
      <c r="C8" s="233" t="s">
        <v>61</v>
      </c>
      <c r="D8" s="208" t="s">
        <v>63</v>
      </c>
      <c r="E8" s="240"/>
      <c r="F8" s="207" t="s">
        <v>60</v>
      </c>
      <c r="G8" s="207">
        <v>1</v>
      </c>
      <c r="H8" s="235">
        <v>41152</v>
      </c>
      <c r="I8" s="229"/>
    </row>
    <row r="9" s="195" customFormat="1" ht="17.25" customHeight="1" spans="1:9">
      <c r="A9" s="207">
        <v>6</v>
      </c>
      <c r="B9" s="208"/>
      <c r="C9" s="233" t="s">
        <v>91</v>
      </c>
      <c r="D9" s="208"/>
      <c r="E9" s="116"/>
      <c r="F9" s="207" t="s">
        <v>60</v>
      </c>
      <c r="G9" s="207">
        <v>1</v>
      </c>
      <c r="H9" s="235">
        <v>41152</v>
      </c>
      <c r="I9" s="229"/>
    </row>
    <row r="10" s="195" customFormat="1" ht="17.25" customHeight="1" spans="1:9">
      <c r="A10" s="207">
        <v>7</v>
      </c>
      <c r="B10" s="208"/>
      <c r="C10" s="233" t="s">
        <v>92</v>
      </c>
      <c r="D10" s="208"/>
      <c r="E10" s="237"/>
      <c r="F10" s="207" t="s">
        <v>60</v>
      </c>
      <c r="G10" s="207">
        <v>4</v>
      </c>
      <c r="H10" s="235">
        <v>41152</v>
      </c>
      <c r="I10" s="229"/>
    </row>
    <row r="11" s="195" customFormat="1" ht="17.25" customHeight="1" spans="1:9">
      <c r="A11" s="207">
        <v>8</v>
      </c>
      <c r="B11" s="208"/>
      <c r="C11" s="233" t="s">
        <v>93</v>
      </c>
      <c r="D11" s="208" t="s">
        <v>94</v>
      </c>
      <c r="E11" s="116"/>
      <c r="F11" s="207" t="s">
        <v>60</v>
      </c>
      <c r="G11" s="207">
        <v>1</v>
      </c>
      <c r="H11" s="235">
        <v>41152</v>
      </c>
      <c r="I11" s="229"/>
    </row>
    <row r="12" s="195" customFormat="1" ht="17.25" customHeight="1" spans="1:9">
      <c r="A12" s="207">
        <v>9</v>
      </c>
      <c r="B12" s="208"/>
      <c r="C12" s="233" t="s">
        <v>93</v>
      </c>
      <c r="D12" s="208"/>
      <c r="E12" s="116"/>
      <c r="F12" s="207" t="s">
        <v>60</v>
      </c>
      <c r="G12" s="207">
        <v>1</v>
      </c>
      <c r="H12" s="235">
        <v>41152</v>
      </c>
      <c r="I12" s="229"/>
    </row>
    <row r="13" s="195" customFormat="1" ht="17.25" customHeight="1" spans="1:9">
      <c r="A13" s="207">
        <v>10</v>
      </c>
      <c r="B13" s="208"/>
      <c r="C13" s="233" t="s">
        <v>95</v>
      </c>
      <c r="D13" s="208"/>
      <c r="E13" s="238"/>
      <c r="F13" s="207" t="s">
        <v>60</v>
      </c>
      <c r="G13" s="207">
        <v>1</v>
      </c>
      <c r="H13" s="235">
        <v>41152</v>
      </c>
      <c r="I13" s="229"/>
    </row>
    <row r="14" s="195" customFormat="1" ht="17.25" customHeight="1" spans="1:9">
      <c r="A14" s="207">
        <v>11</v>
      </c>
      <c r="B14" s="208"/>
      <c r="C14" s="233" t="s">
        <v>97</v>
      </c>
      <c r="D14" s="208"/>
      <c r="E14" s="116"/>
      <c r="F14" s="207" t="s">
        <v>60</v>
      </c>
      <c r="G14" s="207">
        <v>1</v>
      </c>
      <c r="H14" s="235">
        <v>41152</v>
      </c>
      <c r="I14" s="229"/>
    </row>
    <row r="15" s="195" customFormat="1" ht="17.25" customHeight="1" spans="1:9">
      <c r="A15" s="207">
        <v>12</v>
      </c>
      <c r="B15" s="208"/>
      <c r="C15" s="233" t="s">
        <v>98</v>
      </c>
      <c r="D15" s="208"/>
      <c r="E15" s="116"/>
      <c r="F15" s="207" t="s">
        <v>60</v>
      </c>
      <c r="G15" s="207">
        <v>3</v>
      </c>
      <c r="H15" s="235">
        <v>41152</v>
      </c>
      <c r="I15" s="229"/>
    </row>
    <row r="16" s="195" customFormat="1" ht="17.25" customHeight="1" spans="1:9">
      <c r="A16" s="207">
        <v>13</v>
      </c>
      <c r="B16" s="208"/>
      <c r="C16" s="233" t="s">
        <v>101</v>
      </c>
      <c r="D16" s="208"/>
      <c r="E16" s="240"/>
      <c r="F16" s="207" t="s">
        <v>60</v>
      </c>
      <c r="G16" s="207">
        <v>1</v>
      </c>
      <c r="H16" s="235">
        <v>41152</v>
      </c>
      <c r="I16" s="229"/>
    </row>
    <row r="17" s="195" customFormat="1" ht="17.25" customHeight="1" spans="1:9">
      <c r="A17" s="207">
        <v>14</v>
      </c>
      <c r="B17" s="208"/>
      <c r="C17" s="233" t="s">
        <v>102</v>
      </c>
      <c r="D17" s="208"/>
      <c r="E17" s="116"/>
      <c r="F17" s="207" t="s">
        <v>60</v>
      </c>
      <c r="G17" s="207">
        <v>1</v>
      </c>
      <c r="H17" s="235">
        <v>41152</v>
      </c>
      <c r="I17" s="229"/>
    </row>
    <row r="18" s="195" customFormat="1" ht="17.25" customHeight="1" spans="1:9">
      <c r="A18" s="207">
        <v>15</v>
      </c>
      <c r="B18" s="208"/>
      <c r="C18" s="233" t="s">
        <v>68</v>
      </c>
      <c r="D18" s="208" t="s">
        <v>103</v>
      </c>
      <c r="E18" s="238"/>
      <c r="F18" s="207" t="s">
        <v>60</v>
      </c>
      <c r="G18" s="207">
        <v>2</v>
      </c>
      <c r="H18" s="235">
        <v>41152</v>
      </c>
      <c r="I18" s="229"/>
    </row>
    <row r="19" s="195" customFormat="1" ht="17.25" customHeight="1" spans="1:9">
      <c r="A19" s="207">
        <v>16</v>
      </c>
      <c r="B19" s="208"/>
      <c r="C19" s="233" t="s">
        <v>71</v>
      </c>
      <c r="D19" s="208" t="s">
        <v>106</v>
      </c>
      <c r="E19" s="238"/>
      <c r="F19" s="207" t="s">
        <v>60</v>
      </c>
      <c r="G19" s="207">
        <v>16</v>
      </c>
      <c r="H19" s="235">
        <v>41152</v>
      </c>
      <c r="I19" s="229"/>
    </row>
    <row r="20" s="195" customFormat="1" ht="17.25" customHeight="1" spans="1:9">
      <c r="A20" s="207">
        <v>17</v>
      </c>
      <c r="B20" s="208"/>
      <c r="C20" s="233" t="s">
        <v>71</v>
      </c>
      <c r="D20" s="233">
        <v>50</v>
      </c>
      <c r="E20" s="238"/>
      <c r="F20" s="207" t="s">
        <v>60</v>
      </c>
      <c r="G20" s="207">
        <v>3</v>
      </c>
      <c r="H20" s="235">
        <v>41152</v>
      </c>
      <c r="I20" s="229"/>
    </row>
    <row r="21" s="195" customFormat="1" ht="17.25" customHeight="1" spans="1:9">
      <c r="A21" s="207">
        <v>18</v>
      </c>
      <c r="B21" s="208"/>
      <c r="C21" s="233" t="s">
        <v>64</v>
      </c>
      <c r="D21" s="208" t="s">
        <v>108</v>
      </c>
      <c r="E21" s="237"/>
      <c r="F21" s="207" t="s">
        <v>60</v>
      </c>
      <c r="G21" s="207">
        <v>1</v>
      </c>
      <c r="H21" s="235">
        <v>41152</v>
      </c>
      <c r="I21" s="229"/>
    </row>
    <row r="22" s="195" customFormat="1" ht="17.25" customHeight="1" spans="1:9">
      <c r="A22" s="207">
        <v>19</v>
      </c>
      <c r="B22" s="208"/>
      <c r="C22" s="233" t="s">
        <v>64</v>
      </c>
      <c r="D22" s="208" t="s">
        <v>65</v>
      </c>
      <c r="E22" s="237"/>
      <c r="F22" s="207" t="s">
        <v>60</v>
      </c>
      <c r="G22" s="207">
        <v>3</v>
      </c>
      <c r="H22" s="235">
        <v>41152</v>
      </c>
      <c r="I22" s="229"/>
    </row>
    <row r="23" s="195" customFormat="1" ht="17.25" customHeight="1" spans="1:9">
      <c r="A23" s="207">
        <v>20</v>
      </c>
      <c r="B23" s="208"/>
      <c r="C23" s="233" t="s">
        <v>64</v>
      </c>
      <c r="D23" s="208" t="s">
        <v>89</v>
      </c>
      <c r="E23" s="238"/>
      <c r="F23" s="207" t="s">
        <v>60</v>
      </c>
      <c r="G23" s="207">
        <v>38</v>
      </c>
      <c r="H23" s="235">
        <v>41152</v>
      </c>
      <c r="I23" s="229"/>
    </row>
    <row r="24" s="195" customFormat="1" ht="17.25" customHeight="1" spans="1:9">
      <c r="A24" s="207">
        <v>21</v>
      </c>
      <c r="B24" s="208"/>
      <c r="C24" s="233" t="s">
        <v>64</v>
      </c>
      <c r="D24" s="208" t="s">
        <v>63</v>
      </c>
      <c r="E24" s="238"/>
      <c r="F24" s="207" t="s">
        <v>60</v>
      </c>
      <c r="G24" s="207">
        <v>11</v>
      </c>
      <c r="H24" s="235">
        <v>41152</v>
      </c>
      <c r="I24" s="229"/>
    </row>
    <row r="25" s="195" customFormat="1" ht="17.25" customHeight="1" spans="1:9">
      <c r="A25" s="207">
        <v>22</v>
      </c>
      <c r="B25" s="208"/>
      <c r="C25" s="233" t="s">
        <v>110</v>
      </c>
      <c r="D25" s="208"/>
      <c r="E25" s="116"/>
      <c r="F25" s="207" t="s">
        <v>60</v>
      </c>
      <c r="G25" s="207">
        <v>28</v>
      </c>
      <c r="H25" s="235">
        <v>41152</v>
      </c>
      <c r="I25" s="229"/>
    </row>
    <row r="26" s="195" customFormat="1" ht="17.25" customHeight="1" spans="1:9">
      <c r="A26" s="207">
        <v>23</v>
      </c>
      <c r="B26" s="208"/>
      <c r="C26" s="233" t="s">
        <v>67</v>
      </c>
      <c r="D26" s="208"/>
      <c r="E26" s="116"/>
      <c r="F26" s="207" t="s">
        <v>60</v>
      </c>
      <c r="G26" s="207">
        <v>1</v>
      </c>
      <c r="H26" s="235">
        <v>41152</v>
      </c>
      <c r="I26" s="229"/>
    </row>
    <row r="27" s="195" customFormat="1" ht="17.25" customHeight="1" spans="1:9">
      <c r="A27" s="207">
        <v>24</v>
      </c>
      <c r="B27" s="208"/>
      <c r="C27" s="233" t="s">
        <v>112</v>
      </c>
      <c r="D27" s="208"/>
      <c r="E27" s="238"/>
      <c r="F27" s="207" t="s">
        <v>60</v>
      </c>
      <c r="G27" s="207">
        <v>6</v>
      </c>
      <c r="H27" s="235">
        <v>41152</v>
      </c>
      <c r="I27" s="229"/>
    </row>
    <row r="28" s="195" customFormat="1" ht="17.25" customHeight="1" spans="1:9">
      <c r="A28" s="207">
        <v>25</v>
      </c>
      <c r="B28" s="208"/>
      <c r="C28" s="233" t="s">
        <v>113</v>
      </c>
      <c r="D28" s="208"/>
      <c r="E28" s="238"/>
      <c r="F28" s="207" t="s">
        <v>60</v>
      </c>
      <c r="G28" s="207">
        <v>3</v>
      </c>
      <c r="H28" s="235">
        <v>41152</v>
      </c>
      <c r="I28" s="229"/>
    </row>
    <row r="29" s="195" customFormat="1" ht="17.25" customHeight="1" spans="1:9">
      <c r="A29" s="207">
        <v>26</v>
      </c>
      <c r="B29" s="208"/>
      <c r="C29" s="233" t="s">
        <v>114</v>
      </c>
      <c r="D29" s="208" t="s">
        <v>115</v>
      </c>
      <c r="E29" s="237"/>
      <c r="F29" s="207" t="s">
        <v>60</v>
      </c>
      <c r="G29" s="207">
        <v>1</v>
      </c>
      <c r="H29" s="235">
        <v>41152</v>
      </c>
      <c r="I29" s="229"/>
    </row>
    <row r="30" s="195" customFormat="1" ht="17.25" customHeight="1" spans="1:9">
      <c r="A30" s="207">
        <v>27</v>
      </c>
      <c r="B30" s="208"/>
      <c r="C30" s="233" t="s">
        <v>116</v>
      </c>
      <c r="D30" s="208"/>
      <c r="E30" s="240"/>
      <c r="F30" s="207" t="s">
        <v>60</v>
      </c>
      <c r="G30" s="207">
        <v>7</v>
      </c>
      <c r="H30" s="235">
        <v>41152</v>
      </c>
      <c r="I30" s="229"/>
    </row>
    <row r="31" s="195" customFormat="1" ht="17.25" customHeight="1" spans="1:9">
      <c r="A31" s="207">
        <v>28</v>
      </c>
      <c r="B31" s="208"/>
      <c r="C31" s="233" t="s">
        <v>163</v>
      </c>
      <c r="D31" s="208"/>
      <c r="E31" s="238"/>
      <c r="F31" s="207" t="s">
        <v>60</v>
      </c>
      <c r="G31" s="207">
        <v>2</v>
      </c>
      <c r="H31" s="235">
        <v>41152</v>
      </c>
      <c r="I31" s="229"/>
    </row>
    <row r="32" s="195" customFormat="1" ht="17.25" customHeight="1" spans="1:9">
      <c r="A32" s="207">
        <v>29</v>
      </c>
      <c r="B32" s="208"/>
      <c r="C32" s="243" t="s">
        <v>117</v>
      </c>
      <c r="D32" s="213"/>
      <c r="E32" s="242"/>
      <c r="F32" s="207" t="s">
        <v>60</v>
      </c>
      <c r="G32" s="207">
        <v>1</v>
      </c>
      <c r="H32" s="235">
        <v>41152</v>
      </c>
      <c r="I32" s="229"/>
    </row>
    <row r="33" s="195" customFormat="1" ht="17.25" customHeight="1" spans="1:9">
      <c r="A33" s="207">
        <v>30</v>
      </c>
      <c r="B33" s="208"/>
      <c r="C33" s="233" t="s">
        <v>118</v>
      </c>
      <c r="D33" s="208"/>
      <c r="E33" s="116"/>
      <c r="F33" s="207" t="s">
        <v>60</v>
      </c>
      <c r="G33" s="207">
        <v>2</v>
      </c>
      <c r="H33" s="235">
        <v>41152</v>
      </c>
      <c r="I33" s="229"/>
    </row>
    <row r="34" s="195" customFormat="1" ht="17.25" customHeight="1" spans="1:9">
      <c r="A34" s="207">
        <v>31</v>
      </c>
      <c r="B34" s="208"/>
      <c r="C34" s="233" t="s">
        <v>120</v>
      </c>
      <c r="D34" s="208"/>
      <c r="E34" s="116"/>
      <c r="F34" s="207" t="s">
        <v>60</v>
      </c>
      <c r="G34" s="207">
        <v>2</v>
      </c>
      <c r="H34" s="235">
        <v>41152</v>
      </c>
      <c r="I34" s="229"/>
    </row>
    <row r="35" s="195" customFormat="1" ht="17.25" customHeight="1" spans="1:9">
      <c r="A35" s="207">
        <v>32</v>
      </c>
      <c r="B35" s="208"/>
      <c r="C35" s="233" t="s">
        <v>121</v>
      </c>
      <c r="D35" s="208"/>
      <c r="E35" s="238"/>
      <c r="F35" s="207" t="s">
        <v>60</v>
      </c>
      <c r="G35" s="207">
        <v>5</v>
      </c>
      <c r="H35" s="235">
        <v>41152</v>
      </c>
      <c r="I35" s="229"/>
    </row>
    <row r="36" s="195" customFormat="1" ht="17.25" customHeight="1" spans="1:9">
      <c r="A36" s="207">
        <v>33</v>
      </c>
      <c r="B36" s="208"/>
      <c r="C36" s="233" t="s">
        <v>123</v>
      </c>
      <c r="D36" s="208"/>
      <c r="E36" s="238"/>
      <c r="F36" s="207" t="s">
        <v>60</v>
      </c>
      <c r="G36" s="207">
        <v>1</v>
      </c>
      <c r="H36" s="235">
        <v>41152</v>
      </c>
      <c r="I36" s="229"/>
    </row>
    <row r="37" s="195" customFormat="1" ht="17.25" customHeight="1" spans="1:9">
      <c r="A37" s="207">
        <v>34</v>
      </c>
      <c r="B37" s="208"/>
      <c r="C37" s="233" t="s">
        <v>125</v>
      </c>
      <c r="D37" s="208"/>
      <c r="E37" s="238"/>
      <c r="F37" s="207" t="s">
        <v>60</v>
      </c>
      <c r="G37" s="207">
        <v>3</v>
      </c>
      <c r="H37" s="235">
        <v>41152</v>
      </c>
      <c r="I37" s="229"/>
    </row>
    <row r="38" s="195" customFormat="1" ht="17.25" customHeight="1" spans="1:9">
      <c r="A38" s="207">
        <v>35</v>
      </c>
      <c r="B38" s="208"/>
      <c r="C38" s="233" t="s">
        <v>141</v>
      </c>
      <c r="D38" s="208" t="s">
        <v>142</v>
      </c>
      <c r="E38" s="237"/>
      <c r="F38" s="207" t="s">
        <v>60</v>
      </c>
      <c r="G38" s="207">
        <v>2</v>
      </c>
      <c r="H38" s="235">
        <v>41152</v>
      </c>
      <c r="I38" s="229"/>
    </row>
    <row r="39" s="195" customFormat="1" ht="17.25" customHeight="1" spans="1:9">
      <c r="A39" s="207">
        <v>36</v>
      </c>
      <c r="B39" s="208"/>
      <c r="C39" s="233" t="s">
        <v>141</v>
      </c>
      <c r="D39" s="208" t="s">
        <v>143</v>
      </c>
      <c r="E39" s="237"/>
      <c r="F39" s="207" t="s">
        <v>60</v>
      </c>
      <c r="G39" s="207">
        <v>2</v>
      </c>
      <c r="H39" s="235">
        <v>41152</v>
      </c>
      <c r="I39" s="229"/>
    </row>
    <row r="40" s="195" customFormat="1" ht="17.25" customHeight="1" spans="1:9">
      <c r="A40" s="207">
        <v>37</v>
      </c>
      <c r="B40" s="208"/>
      <c r="C40" s="233" t="s">
        <v>141</v>
      </c>
      <c r="D40" s="208" t="s">
        <v>166</v>
      </c>
      <c r="E40" s="116"/>
      <c r="F40" s="207" t="s">
        <v>60</v>
      </c>
      <c r="G40" s="207">
        <v>1</v>
      </c>
      <c r="H40" s="235">
        <v>41152</v>
      </c>
      <c r="I40" s="229"/>
    </row>
    <row r="41" s="195" customFormat="1" ht="17.25" customHeight="1" spans="1:9">
      <c r="A41" s="207">
        <v>38</v>
      </c>
      <c r="B41" s="208"/>
      <c r="C41" s="233" t="s">
        <v>149</v>
      </c>
      <c r="D41" s="208"/>
      <c r="E41" s="238"/>
      <c r="F41" s="207" t="s">
        <v>60</v>
      </c>
      <c r="G41" s="207">
        <v>1</v>
      </c>
      <c r="H41" s="235">
        <v>41152</v>
      </c>
      <c r="I41" s="229"/>
    </row>
    <row r="42" spans="1:9">
      <c r="A42" s="232" t="s">
        <v>280</v>
      </c>
      <c r="B42" s="232"/>
      <c r="C42" s="232"/>
      <c r="D42" s="232"/>
      <c r="E42" s="232"/>
      <c r="F42" s="232"/>
      <c r="G42" s="232">
        <f>SUM(G4:G41)</f>
        <v>251</v>
      </c>
      <c r="H42" s="232"/>
      <c r="I42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L8" sqref="L8"/>
    </sheetView>
  </sheetViews>
  <sheetFormatPr defaultColWidth="9" defaultRowHeight="14.25"/>
  <cols>
    <col min="2" max="2" width="4.625" customWidth="1"/>
    <col min="3" max="3" width="14.375" customWidth="1"/>
    <col min="4" max="4" width="16.625" customWidth="1"/>
    <col min="5" max="5" width="7.5" customWidth="1"/>
    <col min="8" max="8" width="9.625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79</v>
      </c>
      <c r="D4" s="208" t="s">
        <v>65</v>
      </c>
      <c r="E4" s="234"/>
      <c r="F4" s="207" t="s">
        <v>60</v>
      </c>
      <c r="G4" s="207">
        <v>1</v>
      </c>
      <c r="H4" s="235">
        <v>41305</v>
      </c>
      <c r="I4" s="229"/>
    </row>
    <row r="5" s="195" customFormat="1" ht="17.25" customHeight="1" spans="1:9">
      <c r="A5" s="207">
        <v>2</v>
      </c>
      <c r="B5" s="208"/>
      <c r="C5" s="233" t="s">
        <v>80</v>
      </c>
      <c r="D5" s="208"/>
      <c r="E5" s="237"/>
      <c r="F5" s="207" t="s">
        <v>60</v>
      </c>
      <c r="G5" s="207">
        <v>41</v>
      </c>
      <c r="H5" s="235">
        <v>41305</v>
      </c>
      <c r="I5" s="229"/>
    </row>
    <row r="6" s="195" customFormat="1" ht="17.25" customHeight="1" spans="1:9">
      <c r="A6" s="207">
        <v>3</v>
      </c>
      <c r="B6" s="208"/>
      <c r="C6" s="233" t="s">
        <v>83</v>
      </c>
      <c r="D6" s="208"/>
      <c r="E6" s="237"/>
      <c r="F6" s="207" t="s">
        <v>60</v>
      </c>
      <c r="G6" s="207">
        <v>7</v>
      </c>
      <c r="H6" s="235">
        <v>41305</v>
      </c>
      <c r="I6" s="229"/>
    </row>
    <row r="7" s="195" customFormat="1" ht="17.25" customHeight="1" spans="1:9">
      <c r="A7" s="207">
        <v>4</v>
      </c>
      <c r="B7" s="208"/>
      <c r="C7" s="233" t="s">
        <v>85</v>
      </c>
      <c r="D7" s="208"/>
      <c r="E7" s="236"/>
      <c r="F7" s="207" t="s">
        <v>60</v>
      </c>
      <c r="G7" s="207">
        <v>2</v>
      </c>
      <c r="H7" s="235">
        <v>41305</v>
      </c>
      <c r="I7" s="229"/>
    </row>
    <row r="8" s="195" customFormat="1" ht="17.25" customHeight="1" spans="1:9">
      <c r="A8" s="207">
        <v>5</v>
      </c>
      <c r="B8" s="208"/>
      <c r="C8" s="233" t="s">
        <v>86</v>
      </c>
      <c r="D8" s="208" t="s">
        <v>87</v>
      </c>
      <c r="E8" s="240"/>
      <c r="F8" s="207" t="s">
        <v>60</v>
      </c>
      <c r="G8" s="207">
        <v>1</v>
      </c>
      <c r="H8" s="235">
        <v>41305</v>
      </c>
      <c r="I8" s="229"/>
    </row>
    <row r="9" s="195" customFormat="1" ht="17.25" customHeight="1" spans="1:9">
      <c r="A9" s="207">
        <v>6</v>
      </c>
      <c r="B9" s="208"/>
      <c r="C9" s="233" t="s">
        <v>61</v>
      </c>
      <c r="D9" s="208" t="s">
        <v>63</v>
      </c>
      <c r="E9" s="116"/>
      <c r="F9" s="207" t="s">
        <v>60</v>
      </c>
      <c r="G9" s="207">
        <v>2</v>
      </c>
      <c r="H9" s="235">
        <v>41305</v>
      </c>
      <c r="I9" s="229"/>
    </row>
    <row r="10" s="195" customFormat="1" ht="17.25" customHeight="1" spans="1:9">
      <c r="A10" s="207">
        <v>7</v>
      </c>
      <c r="B10" s="208"/>
      <c r="C10" s="233" t="s">
        <v>61</v>
      </c>
      <c r="D10" s="239" t="s">
        <v>89</v>
      </c>
      <c r="E10" s="116"/>
      <c r="F10" s="207" t="s">
        <v>60</v>
      </c>
      <c r="G10" s="207">
        <v>1</v>
      </c>
      <c r="H10" s="235">
        <v>41305</v>
      </c>
      <c r="I10" s="229"/>
    </row>
    <row r="11" s="195" customFormat="1" ht="17.25" customHeight="1" spans="1:9">
      <c r="A11" s="207">
        <v>8</v>
      </c>
      <c r="B11" s="208"/>
      <c r="C11" s="233" t="s">
        <v>90</v>
      </c>
      <c r="D11" s="208"/>
      <c r="E11" s="237"/>
      <c r="F11" s="207" t="s">
        <v>60</v>
      </c>
      <c r="G11" s="207">
        <v>1</v>
      </c>
      <c r="H11" s="235">
        <v>41305</v>
      </c>
      <c r="I11" s="229"/>
    </row>
    <row r="12" s="195" customFormat="1" ht="17.25" customHeight="1" spans="1:9">
      <c r="A12" s="207">
        <v>9</v>
      </c>
      <c r="B12" s="208"/>
      <c r="C12" s="233" t="s">
        <v>91</v>
      </c>
      <c r="D12" s="208"/>
      <c r="E12" s="116"/>
      <c r="F12" s="207" t="s">
        <v>60</v>
      </c>
      <c r="G12" s="207">
        <v>1</v>
      </c>
      <c r="H12" s="235">
        <v>41305</v>
      </c>
      <c r="I12" s="229"/>
    </row>
    <row r="13" s="195" customFormat="1" ht="17.25" customHeight="1" spans="1:9">
      <c r="A13" s="207">
        <v>10</v>
      </c>
      <c r="B13" s="208"/>
      <c r="C13" s="233" t="s">
        <v>93</v>
      </c>
      <c r="D13" s="208" t="s">
        <v>94</v>
      </c>
      <c r="E13" s="116"/>
      <c r="F13" s="207" t="s">
        <v>60</v>
      </c>
      <c r="G13" s="207">
        <v>1</v>
      </c>
      <c r="H13" s="235">
        <v>41305</v>
      </c>
      <c r="I13" s="229"/>
    </row>
    <row r="14" s="195" customFormat="1" ht="17.25" customHeight="1" spans="1:9">
      <c r="A14" s="207">
        <v>11</v>
      </c>
      <c r="B14" s="208"/>
      <c r="C14" s="233" t="s">
        <v>93</v>
      </c>
      <c r="D14" s="208"/>
      <c r="E14" s="116"/>
      <c r="F14" s="207" t="s">
        <v>60</v>
      </c>
      <c r="G14" s="207">
        <v>3</v>
      </c>
      <c r="H14" s="235">
        <v>41305</v>
      </c>
      <c r="I14" s="229"/>
    </row>
    <row r="15" s="195" customFormat="1" ht="17.25" customHeight="1" spans="1:9">
      <c r="A15" s="207">
        <v>12</v>
      </c>
      <c r="B15" s="208"/>
      <c r="C15" s="233" t="s">
        <v>95</v>
      </c>
      <c r="D15" s="208"/>
      <c r="E15" s="238"/>
      <c r="F15" s="207" t="s">
        <v>60</v>
      </c>
      <c r="G15" s="207">
        <v>1</v>
      </c>
      <c r="H15" s="235">
        <v>41305</v>
      </c>
      <c r="I15" s="229"/>
    </row>
    <row r="16" s="195" customFormat="1" ht="17.25" customHeight="1" spans="1:9">
      <c r="A16" s="207">
        <v>13</v>
      </c>
      <c r="B16" s="208"/>
      <c r="C16" s="233" t="s">
        <v>97</v>
      </c>
      <c r="D16" s="208"/>
      <c r="E16" s="116"/>
      <c r="F16" s="207" t="s">
        <v>60</v>
      </c>
      <c r="G16" s="207">
        <v>1</v>
      </c>
      <c r="H16" s="235">
        <v>41305</v>
      </c>
      <c r="I16" s="229"/>
    </row>
    <row r="17" s="195" customFormat="1" ht="17.25" customHeight="1" spans="1:9">
      <c r="A17" s="207">
        <v>14</v>
      </c>
      <c r="B17" s="208"/>
      <c r="C17" s="233" t="s">
        <v>98</v>
      </c>
      <c r="D17" s="208"/>
      <c r="E17" s="116"/>
      <c r="F17" s="207" t="s">
        <v>60</v>
      </c>
      <c r="G17" s="207">
        <v>2</v>
      </c>
      <c r="H17" s="235">
        <v>41305</v>
      </c>
      <c r="I17" s="229"/>
    </row>
    <row r="18" s="195" customFormat="1" ht="17.25" customHeight="1" spans="1:9">
      <c r="A18" s="207">
        <v>15</v>
      </c>
      <c r="B18" s="208"/>
      <c r="C18" s="233" t="s">
        <v>102</v>
      </c>
      <c r="D18" s="208"/>
      <c r="E18" s="116"/>
      <c r="F18" s="207" t="s">
        <v>60</v>
      </c>
      <c r="G18" s="207">
        <v>1</v>
      </c>
      <c r="H18" s="235">
        <v>41305</v>
      </c>
      <c r="I18" s="229"/>
    </row>
    <row r="19" s="195" customFormat="1" ht="17.25" customHeight="1" spans="1:9">
      <c r="A19" s="207">
        <v>16</v>
      </c>
      <c r="B19" s="208"/>
      <c r="C19" s="233" t="s">
        <v>68</v>
      </c>
      <c r="D19" s="208" t="s">
        <v>104</v>
      </c>
      <c r="E19" s="238"/>
      <c r="F19" s="207" t="s">
        <v>60</v>
      </c>
      <c r="G19" s="207">
        <v>2</v>
      </c>
      <c r="H19" s="235">
        <v>41305</v>
      </c>
      <c r="I19" s="229"/>
    </row>
    <row r="20" s="195" customFormat="1" ht="17.25" customHeight="1" spans="1:9">
      <c r="A20" s="207">
        <v>17</v>
      </c>
      <c r="B20" s="208"/>
      <c r="C20" s="233" t="s">
        <v>68</v>
      </c>
      <c r="D20" s="208" t="s">
        <v>105</v>
      </c>
      <c r="E20" s="238"/>
      <c r="F20" s="207" t="s">
        <v>60</v>
      </c>
      <c r="G20" s="207">
        <v>1</v>
      </c>
      <c r="H20" s="235">
        <v>41305</v>
      </c>
      <c r="I20" s="229"/>
    </row>
    <row r="21" s="195" customFormat="1" ht="17.25" customHeight="1" spans="1:9">
      <c r="A21" s="207">
        <v>18</v>
      </c>
      <c r="B21" s="208"/>
      <c r="C21" s="233" t="s">
        <v>71</v>
      </c>
      <c r="D21" s="208" t="s">
        <v>106</v>
      </c>
      <c r="E21" s="238"/>
      <c r="F21" s="207" t="s">
        <v>60</v>
      </c>
      <c r="G21" s="207">
        <v>16</v>
      </c>
      <c r="H21" s="235">
        <v>41305</v>
      </c>
      <c r="I21" s="229"/>
    </row>
    <row r="22" s="195" customFormat="1" ht="17.25" customHeight="1" spans="1:9">
      <c r="A22" s="207">
        <v>19</v>
      </c>
      <c r="B22" s="208"/>
      <c r="C22" s="233" t="s">
        <v>71</v>
      </c>
      <c r="D22" s="208">
        <v>50</v>
      </c>
      <c r="E22" s="238"/>
      <c r="F22" s="207" t="s">
        <v>60</v>
      </c>
      <c r="G22" s="207">
        <v>6</v>
      </c>
      <c r="H22" s="235">
        <v>41305</v>
      </c>
      <c r="I22" s="229"/>
    </row>
    <row r="23" s="195" customFormat="1" ht="17.25" customHeight="1" spans="1:9">
      <c r="A23" s="207">
        <v>20</v>
      </c>
      <c r="B23" s="208"/>
      <c r="C23" s="233" t="s">
        <v>64</v>
      </c>
      <c r="D23" s="208" t="s">
        <v>108</v>
      </c>
      <c r="E23" s="237"/>
      <c r="F23" s="207" t="s">
        <v>60</v>
      </c>
      <c r="G23" s="207">
        <v>2</v>
      </c>
      <c r="H23" s="235">
        <v>41305</v>
      </c>
      <c r="I23" s="229"/>
    </row>
    <row r="24" s="195" customFormat="1" ht="17.25" customHeight="1" spans="1:9">
      <c r="A24" s="207">
        <v>21</v>
      </c>
      <c r="B24" s="208"/>
      <c r="C24" s="233" t="s">
        <v>64</v>
      </c>
      <c r="D24" s="208" t="s">
        <v>65</v>
      </c>
      <c r="E24" s="237"/>
      <c r="F24" s="207" t="s">
        <v>60</v>
      </c>
      <c r="G24" s="207">
        <v>4</v>
      </c>
      <c r="H24" s="235">
        <v>41305</v>
      </c>
      <c r="I24" s="229"/>
    </row>
    <row r="25" s="195" customFormat="1" ht="17.25" customHeight="1" spans="1:9">
      <c r="A25" s="207">
        <v>22</v>
      </c>
      <c r="B25" s="208"/>
      <c r="C25" s="233" t="s">
        <v>64</v>
      </c>
      <c r="D25" s="208" t="s">
        <v>89</v>
      </c>
      <c r="E25" s="238"/>
      <c r="F25" s="207" t="s">
        <v>60</v>
      </c>
      <c r="G25" s="207">
        <v>36</v>
      </c>
      <c r="H25" s="235">
        <v>41305</v>
      </c>
      <c r="I25" s="229"/>
    </row>
    <row r="26" s="195" customFormat="1" ht="17.25" customHeight="1" spans="1:9">
      <c r="A26" s="207">
        <v>23</v>
      </c>
      <c r="B26" s="208"/>
      <c r="C26" s="233" t="s">
        <v>64</v>
      </c>
      <c r="D26" s="208" t="s">
        <v>63</v>
      </c>
      <c r="E26" s="238"/>
      <c r="F26" s="207" t="s">
        <v>60</v>
      </c>
      <c r="G26" s="207">
        <v>26</v>
      </c>
      <c r="H26" s="235">
        <v>41305</v>
      </c>
      <c r="I26" s="229"/>
    </row>
    <row r="27" s="195" customFormat="1" ht="17.25" customHeight="1" spans="1:9">
      <c r="A27" s="207">
        <v>24</v>
      </c>
      <c r="B27" s="208"/>
      <c r="C27" s="233" t="s">
        <v>110</v>
      </c>
      <c r="D27" s="208"/>
      <c r="E27" s="116"/>
      <c r="F27" s="207" t="s">
        <v>60</v>
      </c>
      <c r="G27" s="207">
        <v>22</v>
      </c>
      <c r="H27" s="235">
        <v>41305</v>
      </c>
      <c r="I27" s="229"/>
    </row>
    <row r="28" s="195" customFormat="1" ht="17.25" customHeight="1" spans="1:9">
      <c r="A28" s="207">
        <v>25</v>
      </c>
      <c r="B28" s="208"/>
      <c r="C28" s="233" t="s">
        <v>111</v>
      </c>
      <c r="D28" s="208"/>
      <c r="E28" s="116"/>
      <c r="F28" s="207" t="s">
        <v>60</v>
      </c>
      <c r="G28" s="207">
        <v>2</v>
      </c>
      <c r="H28" s="235">
        <v>41305</v>
      </c>
      <c r="I28" s="229"/>
    </row>
    <row r="29" s="195" customFormat="1" ht="17.25" customHeight="1" spans="1:9">
      <c r="A29" s="207">
        <v>26</v>
      </c>
      <c r="B29" s="208"/>
      <c r="C29" s="233" t="s">
        <v>67</v>
      </c>
      <c r="D29" s="208"/>
      <c r="E29" s="116"/>
      <c r="F29" s="207" t="s">
        <v>60</v>
      </c>
      <c r="G29" s="207">
        <v>2</v>
      </c>
      <c r="H29" s="235">
        <v>41305</v>
      </c>
      <c r="I29" s="229"/>
    </row>
    <row r="30" s="195" customFormat="1" ht="17.25" customHeight="1" spans="1:9">
      <c r="A30" s="207">
        <v>27</v>
      </c>
      <c r="B30" s="208"/>
      <c r="C30" s="233" t="s">
        <v>112</v>
      </c>
      <c r="D30" s="208"/>
      <c r="E30" s="238"/>
      <c r="F30" s="207" t="s">
        <v>60</v>
      </c>
      <c r="G30" s="207">
        <v>4</v>
      </c>
      <c r="H30" s="235">
        <v>41305</v>
      </c>
      <c r="I30" s="229"/>
    </row>
    <row r="31" s="195" customFormat="1" ht="17.25" customHeight="1" spans="1:9">
      <c r="A31" s="207">
        <v>28</v>
      </c>
      <c r="B31" s="208"/>
      <c r="C31" s="233" t="s">
        <v>114</v>
      </c>
      <c r="D31" s="208" t="s">
        <v>115</v>
      </c>
      <c r="E31" s="237"/>
      <c r="F31" s="207" t="s">
        <v>60</v>
      </c>
      <c r="G31" s="207">
        <v>1</v>
      </c>
      <c r="H31" s="235">
        <v>41305</v>
      </c>
      <c r="I31" s="229"/>
    </row>
    <row r="32" s="195" customFormat="1" ht="17.25" customHeight="1" spans="1:9">
      <c r="A32" s="207">
        <v>29</v>
      </c>
      <c r="B32" s="208"/>
      <c r="C32" s="233" t="s">
        <v>116</v>
      </c>
      <c r="D32" s="208"/>
      <c r="E32" s="240"/>
      <c r="F32" s="207" t="s">
        <v>60</v>
      </c>
      <c r="G32" s="207">
        <v>2</v>
      </c>
      <c r="H32" s="235">
        <v>41305</v>
      </c>
      <c r="I32" s="229"/>
    </row>
    <row r="33" s="195" customFormat="1" ht="17.25" customHeight="1" spans="1:9">
      <c r="A33" s="207">
        <v>30</v>
      </c>
      <c r="B33" s="208"/>
      <c r="C33" s="243" t="s">
        <v>117</v>
      </c>
      <c r="D33" s="213"/>
      <c r="E33" s="242"/>
      <c r="F33" s="207" t="s">
        <v>60</v>
      </c>
      <c r="G33" s="207">
        <v>2</v>
      </c>
      <c r="H33" s="235">
        <v>41305</v>
      </c>
      <c r="I33" s="229"/>
    </row>
    <row r="34" s="195" customFormat="1" ht="17.25" customHeight="1" spans="1:9">
      <c r="A34" s="207">
        <v>31</v>
      </c>
      <c r="B34" s="208"/>
      <c r="C34" s="233" t="s">
        <v>118</v>
      </c>
      <c r="D34" s="208"/>
      <c r="E34" s="116"/>
      <c r="F34" s="207" t="s">
        <v>60</v>
      </c>
      <c r="G34" s="207">
        <v>7</v>
      </c>
      <c r="H34" s="235">
        <v>41305</v>
      </c>
      <c r="I34" s="229"/>
    </row>
    <row r="35" s="195" customFormat="1" ht="17.25" customHeight="1" spans="1:9">
      <c r="A35" s="207">
        <v>32</v>
      </c>
      <c r="B35" s="208"/>
      <c r="C35" s="233" t="s">
        <v>120</v>
      </c>
      <c r="D35" s="208"/>
      <c r="E35" s="116"/>
      <c r="F35" s="207" t="s">
        <v>60</v>
      </c>
      <c r="G35" s="207">
        <v>1</v>
      </c>
      <c r="H35" s="235">
        <v>41305</v>
      </c>
      <c r="I35" s="229"/>
    </row>
    <row r="36" s="195" customFormat="1" ht="17.25" customHeight="1" spans="1:9">
      <c r="A36" s="207">
        <v>33</v>
      </c>
      <c r="B36" s="208"/>
      <c r="C36" s="233" t="s">
        <v>121</v>
      </c>
      <c r="D36" s="208"/>
      <c r="E36" s="238"/>
      <c r="F36" s="207" t="s">
        <v>60</v>
      </c>
      <c r="G36" s="207">
        <v>8</v>
      </c>
      <c r="H36" s="235">
        <v>41305</v>
      </c>
      <c r="I36" s="229"/>
    </row>
    <row r="37" s="195" customFormat="1" ht="17.25" customHeight="1" spans="1:9">
      <c r="A37" s="207">
        <v>34</v>
      </c>
      <c r="B37" s="208"/>
      <c r="C37" s="233" t="s">
        <v>74</v>
      </c>
      <c r="D37" s="208"/>
      <c r="E37" s="237"/>
      <c r="F37" s="207" t="s">
        <v>60</v>
      </c>
      <c r="G37" s="207">
        <v>6</v>
      </c>
      <c r="H37" s="235">
        <v>41305</v>
      </c>
      <c r="I37" s="229"/>
    </row>
    <row r="38" s="195" customFormat="1" ht="17.25" customHeight="1" spans="1:9">
      <c r="A38" s="207">
        <v>35</v>
      </c>
      <c r="B38" s="208"/>
      <c r="C38" s="233" t="s">
        <v>141</v>
      </c>
      <c r="D38" s="208" t="s">
        <v>143</v>
      </c>
      <c r="E38" s="237"/>
      <c r="F38" s="207" t="s">
        <v>60</v>
      </c>
      <c r="G38" s="207">
        <v>2</v>
      </c>
      <c r="H38" s="235">
        <v>41305</v>
      </c>
      <c r="I38" s="229"/>
    </row>
    <row r="39" s="195" customFormat="1" ht="17.25" customHeight="1" spans="1:9">
      <c r="A39" s="207">
        <v>36</v>
      </c>
      <c r="B39" s="208"/>
      <c r="C39" s="233" t="s">
        <v>151</v>
      </c>
      <c r="D39" s="208"/>
      <c r="E39" s="241"/>
      <c r="F39" s="207" t="s">
        <v>60</v>
      </c>
      <c r="G39" s="207">
        <v>1</v>
      </c>
      <c r="H39" s="235">
        <v>41305</v>
      </c>
      <c r="I39" s="229"/>
    </row>
    <row r="40" s="195" customFormat="1" ht="17.25" customHeight="1" spans="1:9">
      <c r="A40" s="207">
        <v>37</v>
      </c>
      <c r="B40" s="208"/>
      <c r="C40" s="233" t="s">
        <v>152</v>
      </c>
      <c r="D40" s="208"/>
      <c r="E40" s="237"/>
      <c r="F40" s="207" t="s">
        <v>60</v>
      </c>
      <c r="G40" s="207">
        <v>1</v>
      </c>
      <c r="H40" s="235">
        <v>41305</v>
      </c>
      <c r="I40" s="229"/>
    </row>
    <row r="41" spans="1:9">
      <c r="A41" s="232" t="s">
        <v>280</v>
      </c>
      <c r="B41" s="232"/>
      <c r="C41" s="232"/>
      <c r="D41" s="232"/>
      <c r="E41" s="232"/>
      <c r="F41" s="232"/>
      <c r="G41" s="232">
        <f>SUM(G4:G40)</f>
        <v>220</v>
      </c>
      <c r="H41" s="232"/>
      <c r="I41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C34" sqref="C34"/>
    </sheetView>
  </sheetViews>
  <sheetFormatPr defaultColWidth="9" defaultRowHeight="14.25"/>
  <cols>
    <col min="2" max="2" width="4.5" customWidth="1"/>
    <col min="3" max="3" width="12.625" customWidth="1"/>
    <col min="4" max="4" width="12.25" customWidth="1"/>
    <col min="5" max="5" width="7.375" customWidth="1"/>
    <col min="8" max="8" width="10.75" customWidth="1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80</v>
      </c>
      <c r="D4" s="208"/>
      <c r="E4" s="237"/>
      <c r="F4" s="207" t="s">
        <v>60</v>
      </c>
      <c r="G4" s="207">
        <v>15</v>
      </c>
      <c r="H4" s="235">
        <v>41608</v>
      </c>
      <c r="I4" s="229"/>
    </row>
    <row r="5" s="195" customFormat="1" ht="17.25" customHeight="1" spans="1:9">
      <c r="A5" s="207">
        <v>2</v>
      </c>
      <c r="B5" s="208"/>
      <c r="C5" s="233" t="s">
        <v>61</v>
      </c>
      <c r="D5" s="239" t="s">
        <v>89</v>
      </c>
      <c r="E5" s="116"/>
      <c r="F5" s="207" t="s">
        <v>60</v>
      </c>
      <c r="G5" s="207">
        <v>1</v>
      </c>
      <c r="H5" s="235">
        <v>41608</v>
      </c>
      <c r="I5" s="229"/>
    </row>
    <row r="6" s="195" customFormat="1" ht="17.25" customHeight="1" spans="1:9">
      <c r="A6" s="207">
        <v>3</v>
      </c>
      <c r="B6" s="208"/>
      <c r="C6" s="233" t="s">
        <v>90</v>
      </c>
      <c r="D6" s="208"/>
      <c r="E6" s="237"/>
      <c r="F6" s="207" t="s">
        <v>60</v>
      </c>
      <c r="G6" s="207">
        <v>1</v>
      </c>
      <c r="H6" s="235">
        <v>41608</v>
      </c>
      <c r="I6" s="229"/>
    </row>
    <row r="7" s="195" customFormat="1" ht="17.25" customHeight="1" spans="1:9">
      <c r="A7" s="207">
        <v>4</v>
      </c>
      <c r="B7" s="208"/>
      <c r="C7" s="233" t="s">
        <v>91</v>
      </c>
      <c r="D7" s="208"/>
      <c r="E7" s="116"/>
      <c r="F7" s="207" t="s">
        <v>60</v>
      </c>
      <c r="G7" s="207">
        <v>2</v>
      </c>
      <c r="H7" s="235">
        <v>41608</v>
      </c>
      <c r="I7" s="229"/>
    </row>
    <row r="8" s="195" customFormat="1" ht="17.25" customHeight="1" spans="1:9">
      <c r="A8" s="207">
        <v>5</v>
      </c>
      <c r="B8" s="208"/>
      <c r="C8" s="233" t="s">
        <v>93</v>
      </c>
      <c r="D8" s="208"/>
      <c r="E8" s="116"/>
      <c r="F8" s="207" t="s">
        <v>60</v>
      </c>
      <c r="G8" s="207">
        <v>1</v>
      </c>
      <c r="H8" s="235">
        <v>41608</v>
      </c>
      <c r="I8" s="229"/>
    </row>
    <row r="9" s="195" customFormat="1" ht="17.25" customHeight="1" spans="1:9">
      <c r="A9" s="207">
        <v>6</v>
      </c>
      <c r="B9" s="208"/>
      <c r="C9" s="233" t="s">
        <v>98</v>
      </c>
      <c r="D9" s="208"/>
      <c r="E9" s="116"/>
      <c r="F9" s="207" t="s">
        <v>60</v>
      </c>
      <c r="G9" s="207">
        <v>1</v>
      </c>
      <c r="H9" s="235">
        <v>41608</v>
      </c>
      <c r="I9" s="229"/>
    </row>
    <row r="10" s="195" customFormat="1" ht="17.25" customHeight="1" spans="1:9">
      <c r="A10" s="207">
        <v>7</v>
      </c>
      <c r="B10" s="208"/>
      <c r="C10" s="233" t="s">
        <v>68</v>
      </c>
      <c r="D10" s="208" t="s">
        <v>169</v>
      </c>
      <c r="E10" s="238"/>
      <c r="F10" s="207" t="s">
        <v>60</v>
      </c>
      <c r="G10" s="207">
        <v>1</v>
      </c>
      <c r="H10" s="235">
        <v>41608</v>
      </c>
      <c r="I10" s="229"/>
    </row>
    <row r="11" s="195" customFormat="1" ht="17.25" customHeight="1" spans="1:9">
      <c r="A11" s="207">
        <v>8</v>
      </c>
      <c r="B11" s="208"/>
      <c r="C11" s="233" t="s">
        <v>71</v>
      </c>
      <c r="D11" s="208" t="s">
        <v>106</v>
      </c>
      <c r="E11" s="238"/>
      <c r="F11" s="207" t="s">
        <v>60</v>
      </c>
      <c r="G11" s="207">
        <v>11</v>
      </c>
      <c r="H11" s="235">
        <v>41608</v>
      </c>
      <c r="I11" s="229"/>
    </row>
    <row r="12" s="195" customFormat="1" ht="17.25" customHeight="1" spans="1:9">
      <c r="A12" s="207">
        <v>9</v>
      </c>
      <c r="B12" s="208"/>
      <c r="C12" s="233" t="s">
        <v>64</v>
      </c>
      <c r="D12" s="208" t="s">
        <v>65</v>
      </c>
      <c r="E12" s="237"/>
      <c r="F12" s="207" t="s">
        <v>60</v>
      </c>
      <c r="G12" s="207">
        <v>2</v>
      </c>
      <c r="H12" s="235">
        <v>41608</v>
      </c>
      <c r="I12" s="229"/>
    </row>
    <row r="13" s="195" customFormat="1" ht="17.25" customHeight="1" spans="1:9">
      <c r="A13" s="207">
        <v>10</v>
      </c>
      <c r="B13" s="208"/>
      <c r="C13" s="233" t="s">
        <v>64</v>
      </c>
      <c r="D13" s="208" t="s">
        <v>89</v>
      </c>
      <c r="E13" s="238"/>
      <c r="F13" s="207" t="s">
        <v>60</v>
      </c>
      <c r="G13" s="207">
        <v>21</v>
      </c>
      <c r="H13" s="235">
        <v>41608</v>
      </c>
      <c r="I13" s="229"/>
    </row>
    <row r="14" s="195" customFormat="1" ht="17.25" customHeight="1" spans="1:9">
      <c r="A14" s="207">
        <v>11</v>
      </c>
      <c r="B14" s="208"/>
      <c r="C14" s="233" t="s">
        <v>64</v>
      </c>
      <c r="D14" s="208" t="s">
        <v>63</v>
      </c>
      <c r="E14" s="238"/>
      <c r="F14" s="207" t="s">
        <v>60</v>
      </c>
      <c r="G14" s="207">
        <v>21</v>
      </c>
      <c r="H14" s="235">
        <v>41608</v>
      </c>
      <c r="I14" s="229"/>
    </row>
    <row r="15" s="195" customFormat="1" ht="17.25" customHeight="1" spans="1:9">
      <c r="A15" s="207">
        <v>12</v>
      </c>
      <c r="B15" s="208"/>
      <c r="C15" s="233" t="s">
        <v>110</v>
      </c>
      <c r="D15" s="208"/>
      <c r="E15" s="116"/>
      <c r="F15" s="207" t="s">
        <v>60</v>
      </c>
      <c r="G15" s="207">
        <v>5</v>
      </c>
      <c r="H15" s="235">
        <v>41608</v>
      </c>
      <c r="I15" s="229"/>
    </row>
    <row r="16" s="195" customFormat="1" ht="17.25" customHeight="1" spans="1:9">
      <c r="A16" s="207">
        <v>13</v>
      </c>
      <c r="B16" s="208"/>
      <c r="C16" s="233" t="s">
        <v>112</v>
      </c>
      <c r="D16" s="208"/>
      <c r="E16" s="238"/>
      <c r="F16" s="207" t="s">
        <v>60</v>
      </c>
      <c r="G16" s="207">
        <v>4</v>
      </c>
      <c r="H16" s="235">
        <v>41608</v>
      </c>
      <c r="I16" s="229"/>
    </row>
    <row r="17" s="195" customFormat="1" ht="17.25" customHeight="1" spans="1:9">
      <c r="A17" s="207">
        <v>14</v>
      </c>
      <c r="B17" s="208"/>
      <c r="C17" s="233" t="s">
        <v>119</v>
      </c>
      <c r="D17" s="208"/>
      <c r="E17" s="116"/>
      <c r="F17" s="207" t="s">
        <v>60</v>
      </c>
      <c r="G17" s="207">
        <v>2</v>
      </c>
      <c r="H17" s="235">
        <v>41608</v>
      </c>
      <c r="I17" s="229"/>
    </row>
    <row r="18" s="195" customFormat="1" ht="17.25" customHeight="1" spans="1:9">
      <c r="A18" s="207">
        <v>15</v>
      </c>
      <c r="B18" s="208"/>
      <c r="C18" s="233" t="s">
        <v>120</v>
      </c>
      <c r="D18" s="208"/>
      <c r="E18" s="116"/>
      <c r="F18" s="207" t="s">
        <v>60</v>
      </c>
      <c r="G18" s="207">
        <v>1</v>
      </c>
      <c r="H18" s="235">
        <v>41608</v>
      </c>
      <c r="I18" s="229"/>
    </row>
    <row r="19" s="195" customFormat="1" ht="17.25" customHeight="1" spans="1:9">
      <c r="A19" s="207">
        <v>16</v>
      </c>
      <c r="B19" s="208"/>
      <c r="C19" s="233" t="s">
        <v>121</v>
      </c>
      <c r="D19" s="208"/>
      <c r="E19" s="238"/>
      <c r="F19" s="207" t="s">
        <v>60</v>
      </c>
      <c r="G19" s="207">
        <v>5</v>
      </c>
      <c r="H19" s="235">
        <v>41608</v>
      </c>
      <c r="I19" s="229"/>
    </row>
    <row r="20" s="195" customFormat="1" ht="17.25" customHeight="1" spans="1:9">
      <c r="A20" s="207">
        <v>17</v>
      </c>
      <c r="B20" s="208"/>
      <c r="C20" s="233" t="s">
        <v>74</v>
      </c>
      <c r="D20" s="208"/>
      <c r="E20" s="237"/>
      <c r="F20" s="207" t="s">
        <v>60</v>
      </c>
      <c r="G20" s="207">
        <v>3</v>
      </c>
      <c r="H20" s="235">
        <v>41608</v>
      </c>
      <c r="I20" s="229"/>
    </row>
    <row r="21" s="195" customFormat="1" ht="17.25" customHeight="1" spans="1:9">
      <c r="A21" s="207">
        <v>18</v>
      </c>
      <c r="B21" s="208"/>
      <c r="C21" s="233" t="s">
        <v>125</v>
      </c>
      <c r="D21" s="208"/>
      <c r="E21" s="238"/>
      <c r="F21" s="207" t="s">
        <v>60</v>
      </c>
      <c r="G21" s="207">
        <v>1</v>
      </c>
      <c r="H21" s="235">
        <v>41608</v>
      </c>
      <c r="I21" s="229"/>
    </row>
    <row r="22" s="195" customFormat="1" ht="17.25" customHeight="1" spans="1:9">
      <c r="A22" s="207">
        <v>19</v>
      </c>
      <c r="B22" s="208"/>
      <c r="C22" s="233" t="s">
        <v>141</v>
      </c>
      <c r="D22" s="208" t="s">
        <v>142</v>
      </c>
      <c r="E22" s="237"/>
      <c r="F22" s="207" t="s">
        <v>60</v>
      </c>
      <c r="G22" s="207">
        <v>1</v>
      </c>
      <c r="H22" s="235">
        <v>41608</v>
      </c>
      <c r="I22" s="229"/>
    </row>
    <row r="23" s="195" customFormat="1" ht="17.25" customHeight="1" spans="1:9">
      <c r="A23" s="207">
        <v>20</v>
      </c>
      <c r="B23" s="208"/>
      <c r="C23" s="233" t="s">
        <v>141</v>
      </c>
      <c r="D23" s="208" t="s">
        <v>143</v>
      </c>
      <c r="E23" s="237"/>
      <c r="F23" s="207" t="s">
        <v>60</v>
      </c>
      <c r="G23" s="207">
        <v>1</v>
      </c>
      <c r="H23" s="235">
        <v>41608</v>
      </c>
      <c r="I23" s="229"/>
    </row>
    <row r="24" s="195" customFormat="1" ht="17.25" customHeight="1" spans="1:9">
      <c r="A24" s="207">
        <v>21</v>
      </c>
      <c r="B24" s="208"/>
      <c r="C24" s="233" t="s">
        <v>141</v>
      </c>
      <c r="D24" s="208" t="s">
        <v>166</v>
      </c>
      <c r="E24" s="116"/>
      <c r="F24" s="207" t="s">
        <v>60</v>
      </c>
      <c r="G24" s="207">
        <v>1</v>
      </c>
      <c r="H24" s="235">
        <v>41608</v>
      </c>
      <c r="I24" s="229"/>
    </row>
    <row r="25" s="195" customFormat="1" ht="17.25" customHeight="1" spans="1:9">
      <c r="A25" s="207">
        <v>22</v>
      </c>
      <c r="B25" s="208"/>
      <c r="C25" s="233" t="s">
        <v>149</v>
      </c>
      <c r="D25" s="208"/>
      <c r="E25" s="238"/>
      <c r="F25" s="207" t="s">
        <v>60</v>
      </c>
      <c r="G25" s="207">
        <v>1</v>
      </c>
      <c r="H25" s="235">
        <v>41608</v>
      </c>
      <c r="I25" s="229"/>
    </row>
    <row r="26" spans="1:9">
      <c r="A26" s="232" t="s">
        <v>280</v>
      </c>
      <c r="B26" s="232"/>
      <c r="C26" s="232"/>
      <c r="D26" s="232"/>
      <c r="E26" s="232"/>
      <c r="F26" s="232"/>
      <c r="G26" s="232">
        <f>SUM(G4:G25)</f>
        <v>102</v>
      </c>
      <c r="H26" s="232"/>
      <c r="I26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3" workbookViewId="0">
      <selection activeCell="E32" sqref="E32"/>
    </sheetView>
  </sheetViews>
  <sheetFormatPr defaultColWidth="9" defaultRowHeight="14.25"/>
  <cols>
    <col min="2" max="2" width="5.25" customWidth="1"/>
    <col min="3" max="3" width="12.625" customWidth="1"/>
    <col min="4" max="4" width="12.125" customWidth="1"/>
    <col min="8" max="8" width="9.625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80</v>
      </c>
      <c r="D4" s="208"/>
      <c r="E4" s="237"/>
      <c r="F4" s="207" t="s">
        <v>60</v>
      </c>
      <c r="G4" s="207">
        <v>51</v>
      </c>
      <c r="H4" s="235">
        <v>41729</v>
      </c>
      <c r="I4" s="229"/>
    </row>
    <row r="5" s="195" customFormat="1" ht="17.25" customHeight="1" spans="1:9">
      <c r="A5" s="207">
        <v>2</v>
      </c>
      <c r="B5" s="208"/>
      <c r="C5" s="233" t="s">
        <v>86</v>
      </c>
      <c r="D5" s="208" t="s">
        <v>87</v>
      </c>
      <c r="E5" s="240"/>
      <c r="F5" s="207" t="s">
        <v>60</v>
      </c>
      <c r="G5" s="207">
        <v>1</v>
      </c>
      <c r="H5" s="235">
        <v>41729</v>
      </c>
      <c r="I5" s="229"/>
    </row>
    <row r="6" s="195" customFormat="1" ht="17.25" customHeight="1" spans="1:9">
      <c r="A6" s="207">
        <v>3</v>
      </c>
      <c r="B6" s="208"/>
      <c r="C6" s="233" t="s">
        <v>61</v>
      </c>
      <c r="D6" s="208" t="s">
        <v>63</v>
      </c>
      <c r="E6" s="116"/>
      <c r="F6" s="207" t="s">
        <v>60</v>
      </c>
      <c r="G6" s="207">
        <v>2</v>
      </c>
      <c r="H6" s="235">
        <v>41729</v>
      </c>
      <c r="I6" s="229"/>
    </row>
    <row r="7" s="195" customFormat="1" ht="17.25" customHeight="1" spans="1:9">
      <c r="A7" s="207">
        <v>4</v>
      </c>
      <c r="B7" s="208"/>
      <c r="C7" s="233" t="s">
        <v>90</v>
      </c>
      <c r="D7" s="208"/>
      <c r="E7" s="237"/>
      <c r="F7" s="207" t="s">
        <v>60</v>
      </c>
      <c r="G7" s="207">
        <v>1</v>
      </c>
      <c r="H7" s="235">
        <v>41729</v>
      </c>
      <c r="I7" s="229"/>
    </row>
    <row r="8" s="195" customFormat="1" ht="17.25" customHeight="1" spans="1:9">
      <c r="A8" s="207">
        <v>5</v>
      </c>
      <c r="B8" s="208"/>
      <c r="C8" s="233" t="s">
        <v>91</v>
      </c>
      <c r="D8" s="208"/>
      <c r="E8" s="116"/>
      <c r="F8" s="207" t="s">
        <v>60</v>
      </c>
      <c r="G8" s="207">
        <v>1</v>
      </c>
      <c r="H8" s="235">
        <v>41729</v>
      </c>
      <c r="I8" s="229"/>
    </row>
    <row r="9" s="195" customFormat="1" ht="17.25" customHeight="1" spans="1:9">
      <c r="A9" s="207">
        <v>6</v>
      </c>
      <c r="B9" s="208"/>
      <c r="C9" s="233" t="s">
        <v>96</v>
      </c>
      <c r="D9" s="208"/>
      <c r="E9" s="236"/>
      <c r="F9" s="207" t="s">
        <v>60</v>
      </c>
      <c r="G9" s="207">
        <v>1</v>
      </c>
      <c r="H9" s="235">
        <v>41729</v>
      </c>
      <c r="I9" s="229"/>
    </row>
    <row r="10" s="195" customFormat="1" ht="17.25" customHeight="1" spans="1:9">
      <c r="A10" s="207">
        <v>7</v>
      </c>
      <c r="B10" s="208"/>
      <c r="C10" s="233" t="s">
        <v>159</v>
      </c>
      <c r="D10" s="208"/>
      <c r="E10" s="116"/>
      <c r="F10" s="207" t="s">
        <v>60</v>
      </c>
      <c r="G10" s="207">
        <v>1</v>
      </c>
      <c r="H10" s="235">
        <v>41729</v>
      </c>
      <c r="I10" s="229"/>
    </row>
    <row r="11" s="195" customFormat="1" ht="17.25" customHeight="1" spans="1:9">
      <c r="A11" s="207">
        <v>8</v>
      </c>
      <c r="B11" s="208"/>
      <c r="C11" s="233" t="s">
        <v>71</v>
      </c>
      <c r="D11" s="208" t="s">
        <v>106</v>
      </c>
      <c r="E11" s="238"/>
      <c r="F11" s="207" t="s">
        <v>60</v>
      </c>
      <c r="G11" s="207">
        <v>9</v>
      </c>
      <c r="H11" s="235">
        <v>41729</v>
      </c>
      <c r="I11" s="229"/>
    </row>
    <row r="12" s="195" customFormat="1" ht="17.25" customHeight="1" spans="1:9">
      <c r="A12" s="207">
        <v>9</v>
      </c>
      <c r="B12" s="208"/>
      <c r="C12" s="233" t="s">
        <v>71</v>
      </c>
      <c r="D12" s="208">
        <v>50</v>
      </c>
      <c r="E12" s="238"/>
      <c r="F12" s="207" t="s">
        <v>60</v>
      </c>
      <c r="G12" s="207">
        <v>2</v>
      </c>
      <c r="H12" s="235">
        <v>41729</v>
      </c>
      <c r="I12" s="229"/>
    </row>
    <row r="13" s="195" customFormat="1" ht="17.25" customHeight="1" spans="1:9">
      <c r="A13" s="207">
        <v>10</v>
      </c>
      <c r="B13" s="208"/>
      <c r="C13" s="233" t="s">
        <v>64</v>
      </c>
      <c r="D13" s="208" t="s">
        <v>65</v>
      </c>
      <c r="E13" s="237"/>
      <c r="F13" s="207" t="s">
        <v>60</v>
      </c>
      <c r="G13" s="207">
        <v>2</v>
      </c>
      <c r="H13" s="235">
        <v>41729</v>
      </c>
      <c r="I13" s="229"/>
    </row>
    <row r="14" s="195" customFormat="1" ht="17.25" customHeight="1" spans="1:9">
      <c r="A14" s="207">
        <v>11</v>
      </c>
      <c r="B14" s="208"/>
      <c r="C14" s="233" t="s">
        <v>64</v>
      </c>
      <c r="D14" s="208" t="s">
        <v>89</v>
      </c>
      <c r="E14" s="238"/>
      <c r="F14" s="207" t="s">
        <v>60</v>
      </c>
      <c r="G14" s="207">
        <v>15</v>
      </c>
      <c r="H14" s="235">
        <v>41729</v>
      </c>
      <c r="I14" s="229"/>
    </row>
    <row r="15" s="195" customFormat="1" ht="17.25" customHeight="1" spans="1:9">
      <c r="A15" s="207">
        <v>12</v>
      </c>
      <c r="B15" s="208"/>
      <c r="C15" s="233" t="s">
        <v>64</v>
      </c>
      <c r="D15" s="208" t="s">
        <v>63</v>
      </c>
      <c r="E15" s="238"/>
      <c r="F15" s="207" t="s">
        <v>60</v>
      </c>
      <c r="G15" s="207">
        <v>13</v>
      </c>
      <c r="H15" s="235">
        <v>41729</v>
      </c>
      <c r="I15" s="229"/>
    </row>
    <row r="16" s="195" customFormat="1" ht="17.25" customHeight="1" spans="1:9">
      <c r="A16" s="207">
        <v>13</v>
      </c>
      <c r="B16" s="208"/>
      <c r="C16" s="233" t="s">
        <v>67</v>
      </c>
      <c r="D16" s="213"/>
      <c r="E16" s="116"/>
      <c r="F16" s="207" t="s">
        <v>60</v>
      </c>
      <c r="G16" s="207">
        <v>3</v>
      </c>
      <c r="H16" s="235">
        <v>41729</v>
      </c>
      <c r="I16" s="229"/>
    </row>
    <row r="17" s="195" customFormat="1" ht="17.25" customHeight="1" spans="1:9">
      <c r="A17" s="207">
        <v>14</v>
      </c>
      <c r="B17" s="208"/>
      <c r="C17" s="233" t="s">
        <v>112</v>
      </c>
      <c r="D17" s="208"/>
      <c r="E17" s="237"/>
      <c r="F17" s="207" t="s">
        <v>60</v>
      </c>
      <c r="G17" s="207">
        <v>1</v>
      </c>
      <c r="H17" s="235">
        <v>41729</v>
      </c>
      <c r="I17" s="229"/>
    </row>
    <row r="18" s="195" customFormat="1" ht="17.25" customHeight="1" spans="1:9">
      <c r="A18" s="207">
        <v>15</v>
      </c>
      <c r="B18" s="208"/>
      <c r="C18" s="233" t="s">
        <v>113</v>
      </c>
      <c r="D18" s="208"/>
      <c r="E18" s="237"/>
      <c r="F18" s="207" t="s">
        <v>60</v>
      </c>
      <c r="G18" s="207">
        <v>1</v>
      </c>
      <c r="H18" s="235">
        <v>41729</v>
      </c>
      <c r="I18" s="229"/>
    </row>
    <row r="19" s="195" customFormat="1" ht="17.25" customHeight="1" spans="1:9">
      <c r="A19" s="207">
        <v>16</v>
      </c>
      <c r="B19" s="208"/>
      <c r="C19" s="233" t="s">
        <v>114</v>
      </c>
      <c r="D19" s="208"/>
      <c r="E19" s="237"/>
      <c r="F19" s="207" t="s">
        <v>60</v>
      </c>
      <c r="G19" s="207">
        <v>1</v>
      </c>
      <c r="H19" s="235">
        <v>41729</v>
      </c>
      <c r="I19" s="229"/>
    </row>
    <row r="20" s="195" customFormat="1" ht="17.25" customHeight="1" spans="1:9">
      <c r="A20" s="207">
        <v>17</v>
      </c>
      <c r="B20" s="208"/>
      <c r="C20" s="233" t="s">
        <v>129</v>
      </c>
      <c r="D20" s="208"/>
      <c r="E20" s="240"/>
      <c r="F20" s="207" t="s">
        <v>60</v>
      </c>
      <c r="G20" s="207">
        <v>1</v>
      </c>
      <c r="H20" s="235">
        <v>41729</v>
      </c>
      <c r="I20" s="229"/>
    </row>
    <row r="21" s="195" customFormat="1" ht="17.25" customHeight="1" spans="1:9">
      <c r="A21" s="207">
        <v>18</v>
      </c>
      <c r="B21" s="208"/>
      <c r="C21" s="233" t="s">
        <v>117</v>
      </c>
      <c r="D21" s="208"/>
      <c r="E21" s="242"/>
      <c r="F21" s="207" t="s">
        <v>60</v>
      </c>
      <c r="G21" s="207">
        <v>1</v>
      </c>
      <c r="H21" s="235">
        <v>41729</v>
      </c>
      <c r="I21" s="229"/>
    </row>
    <row r="22" s="195" customFormat="1" ht="17.25" customHeight="1" spans="1:9">
      <c r="A22" s="207">
        <v>19</v>
      </c>
      <c r="B22" s="208"/>
      <c r="C22" s="233" t="s">
        <v>120</v>
      </c>
      <c r="D22" s="208"/>
      <c r="E22" s="116"/>
      <c r="F22" s="207" t="s">
        <v>60</v>
      </c>
      <c r="G22" s="207">
        <v>1</v>
      </c>
      <c r="H22" s="235">
        <v>41729</v>
      </c>
      <c r="I22" s="229"/>
    </row>
    <row r="23" s="195" customFormat="1" ht="17.25" customHeight="1" spans="1:9">
      <c r="A23" s="207">
        <v>20</v>
      </c>
      <c r="B23" s="208"/>
      <c r="C23" s="233" t="s">
        <v>121</v>
      </c>
      <c r="D23" s="208"/>
      <c r="E23" s="238"/>
      <c r="F23" s="207" t="s">
        <v>60</v>
      </c>
      <c r="G23" s="207">
        <v>3</v>
      </c>
      <c r="H23" s="235">
        <v>41729</v>
      </c>
      <c r="I23" s="229"/>
    </row>
    <row r="24" s="195" customFormat="1" ht="17.25" customHeight="1" spans="1:9">
      <c r="A24" s="207">
        <v>21</v>
      </c>
      <c r="B24" s="208"/>
      <c r="C24" s="233" t="s">
        <v>74</v>
      </c>
      <c r="D24" s="208"/>
      <c r="E24" s="237"/>
      <c r="F24" s="207" t="s">
        <v>60</v>
      </c>
      <c r="G24" s="207">
        <v>9</v>
      </c>
      <c r="H24" s="235">
        <v>41729</v>
      </c>
      <c r="I24" s="229"/>
    </row>
    <row r="25" s="195" customFormat="1" ht="17.25" customHeight="1" spans="1:9">
      <c r="A25" s="207">
        <v>22</v>
      </c>
      <c r="B25" s="208"/>
      <c r="C25" s="233" t="s">
        <v>141</v>
      </c>
      <c r="D25" s="208" t="s">
        <v>143</v>
      </c>
      <c r="E25" s="237"/>
      <c r="F25" s="207" t="s">
        <v>60</v>
      </c>
      <c r="G25" s="207">
        <v>1</v>
      </c>
      <c r="H25" s="235">
        <v>41729</v>
      </c>
      <c r="I25" s="229"/>
    </row>
    <row r="26" spans="1:9">
      <c r="A26" s="232" t="s">
        <v>280</v>
      </c>
      <c r="B26" s="232"/>
      <c r="C26" s="232"/>
      <c r="D26" s="232"/>
      <c r="E26" s="232"/>
      <c r="F26" s="232"/>
      <c r="G26" s="232">
        <f>SUM(G4:G25)</f>
        <v>121</v>
      </c>
      <c r="H26" s="232"/>
      <c r="I26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27" sqref="C27"/>
    </sheetView>
  </sheetViews>
  <sheetFormatPr defaultColWidth="9" defaultRowHeight="14.25"/>
  <cols>
    <col min="2" max="2" width="5.625" customWidth="1"/>
    <col min="3" max="3" width="12.75" customWidth="1"/>
    <col min="4" max="4" width="12.875" customWidth="1"/>
    <col min="8" max="8" width="10.125" customWidth="1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80</v>
      </c>
      <c r="D4" s="208"/>
      <c r="E4" s="237"/>
      <c r="F4" s="207" t="s">
        <v>60</v>
      </c>
      <c r="G4" s="207">
        <v>23</v>
      </c>
      <c r="H4" s="235">
        <v>42124</v>
      </c>
      <c r="I4" s="229"/>
    </row>
    <row r="5" s="195" customFormat="1" ht="17.25" customHeight="1" spans="1:9">
      <c r="A5" s="207">
        <v>2</v>
      </c>
      <c r="B5" s="208"/>
      <c r="C5" s="233" t="s">
        <v>81</v>
      </c>
      <c r="D5" s="208">
        <v>630</v>
      </c>
      <c r="E5" s="237"/>
      <c r="F5" s="207" t="s">
        <v>60</v>
      </c>
      <c r="G5" s="207">
        <v>1</v>
      </c>
      <c r="H5" s="235">
        <v>42124</v>
      </c>
      <c r="I5" s="229"/>
    </row>
    <row r="6" s="195" customFormat="1" ht="17.25" customHeight="1" spans="1:9">
      <c r="A6" s="207">
        <v>3</v>
      </c>
      <c r="B6" s="208"/>
      <c r="C6" s="233" t="s">
        <v>83</v>
      </c>
      <c r="D6" s="208"/>
      <c r="E6" s="237"/>
      <c r="F6" s="207" t="s">
        <v>60</v>
      </c>
      <c r="G6" s="207">
        <v>2</v>
      </c>
      <c r="H6" s="235">
        <v>42124</v>
      </c>
      <c r="I6" s="229"/>
    </row>
    <row r="7" s="195" customFormat="1" ht="17.25" customHeight="1" spans="1:9">
      <c r="A7" s="207">
        <v>4</v>
      </c>
      <c r="B7" s="208"/>
      <c r="C7" s="233" t="s">
        <v>86</v>
      </c>
      <c r="D7" s="208" t="s">
        <v>87</v>
      </c>
      <c r="E7" s="236"/>
      <c r="F7" s="207" t="s">
        <v>60</v>
      </c>
      <c r="G7" s="207">
        <v>1</v>
      </c>
      <c r="H7" s="235">
        <v>42124</v>
      </c>
      <c r="I7" s="229"/>
    </row>
    <row r="8" s="195" customFormat="1" ht="17.25" customHeight="1" spans="1:9">
      <c r="A8" s="207">
        <v>5</v>
      </c>
      <c r="B8" s="208"/>
      <c r="C8" s="233" t="s">
        <v>61</v>
      </c>
      <c r="D8" s="208" t="s">
        <v>63</v>
      </c>
      <c r="E8" s="240"/>
      <c r="F8" s="207" t="s">
        <v>60</v>
      </c>
      <c r="G8" s="207">
        <v>3</v>
      </c>
      <c r="H8" s="235">
        <v>42124</v>
      </c>
      <c r="I8" s="229"/>
    </row>
    <row r="9" s="195" customFormat="1" ht="17.25" customHeight="1" spans="1:9">
      <c r="A9" s="207">
        <v>6</v>
      </c>
      <c r="B9" s="208"/>
      <c r="C9" s="233" t="s">
        <v>61</v>
      </c>
      <c r="D9" s="239" t="s">
        <v>89</v>
      </c>
      <c r="E9" s="116"/>
      <c r="F9" s="207" t="s">
        <v>60</v>
      </c>
      <c r="G9" s="207">
        <v>1</v>
      </c>
      <c r="H9" s="235">
        <v>42124</v>
      </c>
      <c r="I9" s="229"/>
    </row>
    <row r="10" s="195" customFormat="1" ht="17.25" customHeight="1" spans="1:9">
      <c r="A10" s="207">
        <v>7</v>
      </c>
      <c r="B10" s="208"/>
      <c r="C10" s="233" t="s">
        <v>93</v>
      </c>
      <c r="D10" s="208"/>
      <c r="E10" s="116"/>
      <c r="F10" s="207" t="s">
        <v>60</v>
      </c>
      <c r="G10" s="207">
        <v>1</v>
      </c>
      <c r="H10" s="235">
        <v>42124</v>
      </c>
      <c r="I10" s="229"/>
    </row>
    <row r="11" s="195" customFormat="1" ht="17.25" customHeight="1" spans="1:9">
      <c r="A11" s="207">
        <v>8</v>
      </c>
      <c r="B11" s="208"/>
      <c r="C11" s="233" t="s">
        <v>71</v>
      </c>
      <c r="D11" s="208" t="s">
        <v>172</v>
      </c>
      <c r="E11" s="238"/>
      <c r="F11" s="207" t="s">
        <v>60</v>
      </c>
      <c r="G11" s="207">
        <v>8</v>
      </c>
      <c r="H11" s="235">
        <v>42124</v>
      </c>
      <c r="I11" s="229"/>
    </row>
    <row r="12" s="195" customFormat="1" ht="17.25" customHeight="1" spans="1:9">
      <c r="A12" s="207">
        <v>9</v>
      </c>
      <c r="B12" s="208"/>
      <c r="C12" s="233" t="s">
        <v>64</v>
      </c>
      <c r="D12" s="208" t="s">
        <v>89</v>
      </c>
      <c r="E12" s="238"/>
      <c r="F12" s="207" t="s">
        <v>60</v>
      </c>
      <c r="G12" s="207">
        <v>5</v>
      </c>
      <c r="H12" s="235">
        <v>42124</v>
      </c>
      <c r="I12" s="229"/>
    </row>
    <row r="13" s="195" customFormat="1" ht="17.25" customHeight="1" spans="1:9">
      <c r="A13" s="207">
        <v>10</v>
      </c>
      <c r="B13" s="208"/>
      <c r="C13" s="233" t="s">
        <v>64</v>
      </c>
      <c r="D13" s="208" t="s">
        <v>63</v>
      </c>
      <c r="E13" s="238"/>
      <c r="F13" s="207" t="s">
        <v>60</v>
      </c>
      <c r="G13" s="207">
        <v>20</v>
      </c>
      <c r="H13" s="235">
        <v>42124</v>
      </c>
      <c r="I13" s="229"/>
    </row>
    <row r="14" s="195" customFormat="1" ht="17.25" customHeight="1" spans="1:9">
      <c r="A14" s="207">
        <v>11</v>
      </c>
      <c r="B14" s="208"/>
      <c r="C14" s="233" t="s">
        <v>110</v>
      </c>
      <c r="D14" s="208"/>
      <c r="E14" s="116"/>
      <c r="F14" s="207" t="s">
        <v>60</v>
      </c>
      <c r="G14" s="207">
        <v>4</v>
      </c>
      <c r="H14" s="235">
        <v>42124</v>
      </c>
      <c r="I14" s="229"/>
    </row>
    <row r="15" s="195" customFormat="1" ht="17.25" customHeight="1" spans="1:9">
      <c r="A15" s="207">
        <v>12</v>
      </c>
      <c r="B15" s="208"/>
      <c r="C15" s="233" t="s">
        <v>111</v>
      </c>
      <c r="D15" s="208"/>
      <c r="E15" s="116"/>
      <c r="F15" s="207" t="s">
        <v>60</v>
      </c>
      <c r="G15" s="207">
        <v>2</v>
      </c>
      <c r="H15" s="235">
        <v>42124</v>
      </c>
      <c r="I15" s="229"/>
    </row>
    <row r="16" s="195" customFormat="1" ht="17.25" customHeight="1" spans="1:9">
      <c r="A16" s="207">
        <v>13</v>
      </c>
      <c r="B16" s="208"/>
      <c r="C16" s="233" t="s">
        <v>121</v>
      </c>
      <c r="D16" s="208"/>
      <c r="E16" s="238"/>
      <c r="F16" s="207" t="s">
        <v>60</v>
      </c>
      <c r="G16" s="207">
        <v>2</v>
      </c>
      <c r="H16" s="235">
        <v>42124</v>
      </c>
      <c r="I16" s="229"/>
    </row>
    <row r="17" s="195" customFormat="1" ht="17.25" customHeight="1" spans="1:9">
      <c r="A17" s="207">
        <v>14</v>
      </c>
      <c r="B17" s="208"/>
      <c r="C17" s="233" t="s">
        <v>74</v>
      </c>
      <c r="D17" s="208"/>
      <c r="E17" s="237"/>
      <c r="F17" s="207" t="s">
        <v>60</v>
      </c>
      <c r="G17" s="207">
        <v>10</v>
      </c>
      <c r="H17" s="235">
        <v>42124</v>
      </c>
      <c r="I17" s="229"/>
    </row>
    <row r="18" s="195" customFormat="1" ht="17.25" customHeight="1" spans="1:9">
      <c r="A18" s="207">
        <v>15</v>
      </c>
      <c r="B18" s="208"/>
      <c r="C18" s="233" t="s">
        <v>133</v>
      </c>
      <c r="D18" s="208"/>
      <c r="E18" s="237"/>
      <c r="F18" s="207" t="s">
        <v>60</v>
      </c>
      <c r="G18" s="207">
        <v>2</v>
      </c>
      <c r="H18" s="235">
        <v>42124</v>
      </c>
      <c r="I18" s="229"/>
    </row>
    <row r="19" s="195" customFormat="1" ht="17.25" customHeight="1" spans="1:9">
      <c r="A19" s="207">
        <v>16</v>
      </c>
      <c r="B19" s="208"/>
      <c r="C19" s="233" t="s">
        <v>141</v>
      </c>
      <c r="D19" s="208" t="s">
        <v>142</v>
      </c>
      <c r="E19" s="237"/>
      <c r="F19" s="207" t="s">
        <v>60</v>
      </c>
      <c r="G19" s="207">
        <v>1</v>
      </c>
      <c r="H19" s="235">
        <v>42124</v>
      </c>
      <c r="I19" s="229"/>
    </row>
    <row r="20" s="195" customFormat="1" ht="17.25" customHeight="1" spans="1:9">
      <c r="A20" s="207">
        <v>17</v>
      </c>
      <c r="B20" s="208"/>
      <c r="C20" s="233" t="s">
        <v>141</v>
      </c>
      <c r="D20" s="208" t="s">
        <v>143</v>
      </c>
      <c r="E20" s="237"/>
      <c r="F20" s="207" t="s">
        <v>60</v>
      </c>
      <c r="G20" s="207">
        <v>1</v>
      </c>
      <c r="H20" s="235">
        <v>42124</v>
      </c>
      <c r="I20" s="229"/>
    </row>
    <row r="21" s="195" customFormat="1" ht="17.25" customHeight="1" spans="1:9">
      <c r="A21" s="207">
        <v>18</v>
      </c>
      <c r="B21" s="208"/>
      <c r="C21" s="233" t="s">
        <v>173</v>
      </c>
      <c r="D21" s="208"/>
      <c r="E21" s="241"/>
      <c r="F21" s="207" t="s">
        <v>60</v>
      </c>
      <c r="G21" s="207">
        <v>1</v>
      </c>
      <c r="H21" s="235">
        <v>42124</v>
      </c>
      <c r="I21" s="229"/>
    </row>
    <row r="22" spans="1:9">
      <c r="A22" s="232" t="s">
        <v>280</v>
      </c>
      <c r="B22" s="232"/>
      <c r="C22" s="232"/>
      <c r="D22" s="232"/>
      <c r="E22" s="232"/>
      <c r="F22" s="232"/>
      <c r="G22" s="232">
        <f>SUM(G4:G21)</f>
        <v>88</v>
      </c>
      <c r="H22" s="232"/>
      <c r="I22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10" sqref="K10"/>
    </sheetView>
  </sheetViews>
  <sheetFormatPr defaultColWidth="9" defaultRowHeight="14.25"/>
  <cols>
    <col min="2" max="2" width="5.75" customWidth="1"/>
    <col min="3" max="3" width="11.875" customWidth="1"/>
    <col min="8" max="8" width="9.625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80</v>
      </c>
      <c r="D4" s="208"/>
      <c r="E4" s="237"/>
      <c r="F4" s="207" t="s">
        <v>60</v>
      </c>
      <c r="G4" s="207">
        <v>35</v>
      </c>
      <c r="H4" s="235">
        <v>41060</v>
      </c>
      <c r="I4" s="229"/>
    </row>
    <row r="5" s="195" customFormat="1" ht="17.25" customHeight="1" spans="1:9">
      <c r="A5" s="207">
        <v>2</v>
      </c>
      <c r="B5" s="208"/>
      <c r="C5" s="233" t="s">
        <v>61</v>
      </c>
      <c r="D5" s="208" t="s">
        <v>63</v>
      </c>
      <c r="E5" s="116"/>
      <c r="F5" s="207" t="s">
        <v>60</v>
      </c>
      <c r="G5" s="207">
        <v>1</v>
      </c>
      <c r="H5" s="235">
        <v>41060</v>
      </c>
      <c r="I5" s="229"/>
    </row>
    <row r="6" s="195" customFormat="1" ht="17.25" customHeight="1" spans="1:9">
      <c r="A6" s="207">
        <v>3</v>
      </c>
      <c r="B6" s="208"/>
      <c r="C6" s="233" t="s">
        <v>61</v>
      </c>
      <c r="D6" s="239" t="s">
        <v>89</v>
      </c>
      <c r="E6" s="116"/>
      <c r="F6" s="207" t="s">
        <v>60</v>
      </c>
      <c r="G6" s="207">
        <v>1</v>
      </c>
      <c r="H6" s="235">
        <v>41060</v>
      </c>
      <c r="I6" s="229"/>
    </row>
    <row r="7" s="195" customFormat="1" ht="17.25" customHeight="1" spans="1:9">
      <c r="A7" s="207">
        <v>4</v>
      </c>
      <c r="B7" s="208"/>
      <c r="C7" s="233" t="s">
        <v>90</v>
      </c>
      <c r="D7" s="208"/>
      <c r="E7" s="237"/>
      <c r="F7" s="207" t="s">
        <v>60</v>
      </c>
      <c r="G7" s="207">
        <v>1</v>
      </c>
      <c r="H7" s="235">
        <v>41060</v>
      </c>
      <c r="I7" s="229"/>
    </row>
    <row r="8" s="195" customFormat="1" ht="17.25" customHeight="1" spans="1:9">
      <c r="A8" s="207">
        <v>5</v>
      </c>
      <c r="B8" s="208"/>
      <c r="C8" s="233" t="s">
        <v>91</v>
      </c>
      <c r="D8" s="208"/>
      <c r="E8" s="116"/>
      <c r="F8" s="207" t="s">
        <v>60</v>
      </c>
      <c r="G8" s="207">
        <v>1</v>
      </c>
      <c r="H8" s="235">
        <v>41060</v>
      </c>
      <c r="I8" s="229"/>
    </row>
    <row r="9" s="195" customFormat="1" ht="17.25" customHeight="1" spans="1:9">
      <c r="A9" s="207">
        <v>6</v>
      </c>
      <c r="B9" s="208"/>
      <c r="C9" s="233" t="s">
        <v>68</v>
      </c>
      <c r="D9" s="208" t="s">
        <v>105</v>
      </c>
      <c r="E9" s="238"/>
      <c r="F9" s="207" t="s">
        <v>60</v>
      </c>
      <c r="G9" s="207">
        <v>5</v>
      </c>
      <c r="H9" s="235">
        <v>41060</v>
      </c>
      <c r="I9" s="229"/>
    </row>
    <row r="10" s="195" customFormat="1" ht="17.25" customHeight="1" spans="1:9">
      <c r="A10" s="207">
        <v>7</v>
      </c>
      <c r="B10" s="208"/>
      <c r="C10" s="233" t="s">
        <v>71</v>
      </c>
      <c r="D10" s="208" t="s">
        <v>106</v>
      </c>
      <c r="E10" s="237"/>
      <c r="F10" s="207" t="s">
        <v>60</v>
      </c>
      <c r="G10" s="207">
        <v>8</v>
      </c>
      <c r="H10" s="235">
        <v>41060</v>
      </c>
      <c r="I10" s="229"/>
    </row>
    <row r="11" s="195" customFormat="1" ht="17.25" customHeight="1" spans="1:9">
      <c r="A11" s="207">
        <v>8</v>
      </c>
      <c r="B11" s="208"/>
      <c r="C11" s="233" t="s">
        <v>64</v>
      </c>
      <c r="D11" s="208" t="s">
        <v>65</v>
      </c>
      <c r="E11" s="237"/>
      <c r="F11" s="207" t="s">
        <v>60</v>
      </c>
      <c r="G11" s="207">
        <v>2</v>
      </c>
      <c r="H11" s="235">
        <v>41060</v>
      </c>
      <c r="I11" s="229"/>
    </row>
    <row r="12" s="195" customFormat="1" ht="17.25" customHeight="1" spans="1:9">
      <c r="A12" s="207">
        <v>9</v>
      </c>
      <c r="B12" s="208"/>
      <c r="C12" s="233" t="s">
        <v>64</v>
      </c>
      <c r="D12" s="208" t="s">
        <v>89</v>
      </c>
      <c r="E12" s="238"/>
      <c r="F12" s="207" t="s">
        <v>60</v>
      </c>
      <c r="G12" s="207">
        <v>30</v>
      </c>
      <c r="H12" s="235">
        <v>41060</v>
      </c>
      <c r="I12" s="229"/>
    </row>
    <row r="13" s="195" customFormat="1" ht="17.25" customHeight="1" spans="1:9">
      <c r="A13" s="207">
        <v>10</v>
      </c>
      <c r="B13" s="208"/>
      <c r="C13" s="233" t="s">
        <v>64</v>
      </c>
      <c r="D13" s="208" t="s">
        <v>63</v>
      </c>
      <c r="E13" s="238"/>
      <c r="F13" s="207" t="s">
        <v>60</v>
      </c>
      <c r="G13" s="207">
        <v>17</v>
      </c>
      <c r="H13" s="235">
        <v>41060</v>
      </c>
      <c r="I13" s="229"/>
    </row>
    <row r="14" s="195" customFormat="1" ht="17.25" customHeight="1" spans="1:9">
      <c r="A14" s="207">
        <v>11</v>
      </c>
      <c r="B14" s="208"/>
      <c r="C14" s="233" t="s">
        <v>67</v>
      </c>
      <c r="D14" s="208"/>
      <c r="E14" s="116"/>
      <c r="F14" s="207" t="s">
        <v>60</v>
      </c>
      <c r="G14" s="207">
        <v>1</v>
      </c>
      <c r="H14" s="235">
        <v>41060</v>
      </c>
      <c r="I14" s="229"/>
    </row>
    <row r="15" s="195" customFormat="1" ht="17.25" customHeight="1" spans="1:9">
      <c r="A15" s="207">
        <v>12</v>
      </c>
      <c r="B15" s="208"/>
      <c r="C15" s="233" t="s">
        <v>112</v>
      </c>
      <c r="D15" s="208"/>
      <c r="E15" s="237"/>
      <c r="F15" s="207" t="s">
        <v>60</v>
      </c>
      <c r="G15" s="207">
        <v>2</v>
      </c>
      <c r="H15" s="235">
        <v>41060</v>
      </c>
      <c r="I15" s="229"/>
    </row>
    <row r="16" s="195" customFormat="1" ht="17.25" customHeight="1" spans="1:9">
      <c r="A16" s="207">
        <v>13</v>
      </c>
      <c r="B16" s="208"/>
      <c r="C16" s="233" t="s">
        <v>74</v>
      </c>
      <c r="D16" s="208"/>
      <c r="E16" s="237"/>
      <c r="F16" s="207" t="s">
        <v>60</v>
      </c>
      <c r="G16" s="207">
        <v>3</v>
      </c>
      <c r="H16" s="235">
        <v>41060</v>
      </c>
      <c r="I16" s="229"/>
    </row>
    <row r="17" spans="1:9">
      <c r="A17" s="232" t="s">
        <v>280</v>
      </c>
      <c r="B17" s="232"/>
      <c r="C17" s="232"/>
      <c r="D17" s="232"/>
      <c r="E17" s="232"/>
      <c r="F17" s="232"/>
      <c r="G17" s="232">
        <f>SUM(G4:G16)</f>
        <v>107</v>
      </c>
      <c r="H17" s="232"/>
      <c r="I17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M21" sqref="M21"/>
    </sheetView>
  </sheetViews>
  <sheetFormatPr defaultColWidth="9" defaultRowHeight="14.25"/>
  <cols>
    <col min="2" max="2" width="5.875" customWidth="1"/>
    <col min="3" max="3" width="11.375" customWidth="1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80</v>
      </c>
      <c r="D4" s="208"/>
      <c r="E4" s="237"/>
      <c r="F4" s="207" t="s">
        <v>60</v>
      </c>
      <c r="G4" s="207">
        <v>18</v>
      </c>
      <c r="H4" s="235" t="s">
        <v>177</v>
      </c>
      <c r="I4" s="229"/>
    </row>
    <row r="5" s="195" customFormat="1" ht="17.25" customHeight="1" spans="1:9">
      <c r="A5" s="207">
        <v>2</v>
      </c>
      <c r="B5" s="208"/>
      <c r="C5" s="233" t="s">
        <v>71</v>
      </c>
      <c r="D5" s="208" t="s">
        <v>106</v>
      </c>
      <c r="E5" s="237"/>
      <c r="F5" s="207" t="s">
        <v>60</v>
      </c>
      <c r="G5" s="207">
        <v>4</v>
      </c>
      <c r="H5" s="235" t="s">
        <v>177</v>
      </c>
      <c r="I5" s="229"/>
    </row>
    <row r="6" s="195" customFormat="1" ht="17.25" customHeight="1" spans="1:9">
      <c r="A6" s="207">
        <v>3</v>
      </c>
      <c r="B6" s="208"/>
      <c r="C6" s="233" t="s">
        <v>64</v>
      </c>
      <c r="D6" s="208" t="s">
        <v>65</v>
      </c>
      <c r="E6" s="237"/>
      <c r="F6" s="207" t="s">
        <v>60</v>
      </c>
      <c r="G6" s="207">
        <v>2</v>
      </c>
      <c r="H6" s="235" t="s">
        <v>177</v>
      </c>
      <c r="I6" s="229"/>
    </row>
    <row r="7" s="195" customFormat="1" ht="17.25" customHeight="1" spans="1:9">
      <c r="A7" s="207">
        <v>4</v>
      </c>
      <c r="B7" s="208"/>
      <c r="C7" s="233" t="s">
        <v>64</v>
      </c>
      <c r="D7" s="208" t="s">
        <v>89</v>
      </c>
      <c r="E7" s="238"/>
      <c r="F7" s="207" t="s">
        <v>60</v>
      </c>
      <c r="G7" s="207">
        <v>6</v>
      </c>
      <c r="H7" s="235" t="s">
        <v>177</v>
      </c>
      <c r="I7" s="229"/>
    </row>
    <row r="8" s="195" customFormat="1" ht="17.25" customHeight="1" spans="1:9">
      <c r="A8" s="207">
        <v>5</v>
      </c>
      <c r="B8" s="208"/>
      <c r="C8" s="233" t="s">
        <v>64</v>
      </c>
      <c r="D8" s="208" t="s">
        <v>63</v>
      </c>
      <c r="E8" s="238"/>
      <c r="F8" s="207" t="s">
        <v>60</v>
      </c>
      <c r="G8" s="207">
        <v>4</v>
      </c>
      <c r="H8" s="235" t="s">
        <v>177</v>
      </c>
      <c r="I8" s="229"/>
    </row>
    <row r="9" s="195" customFormat="1" ht="17.25" customHeight="1" spans="1:9">
      <c r="A9" s="207">
        <v>6</v>
      </c>
      <c r="B9" s="208"/>
      <c r="C9" s="233" t="s">
        <v>110</v>
      </c>
      <c r="D9" s="208"/>
      <c r="E9" s="116"/>
      <c r="F9" s="207" t="s">
        <v>60</v>
      </c>
      <c r="G9" s="207">
        <v>2</v>
      </c>
      <c r="H9" s="235" t="s">
        <v>177</v>
      </c>
      <c r="I9" s="229"/>
    </row>
    <row r="10" s="195" customFormat="1" ht="17.25" customHeight="1" spans="1:9">
      <c r="A10" s="207">
        <v>7</v>
      </c>
      <c r="B10" s="208"/>
      <c r="C10" s="233" t="s">
        <v>74</v>
      </c>
      <c r="D10" s="208"/>
      <c r="E10" s="237"/>
      <c r="F10" s="207" t="s">
        <v>60</v>
      </c>
      <c r="G10" s="207">
        <v>2</v>
      </c>
      <c r="H10" s="235" t="s">
        <v>177</v>
      </c>
      <c r="I10" s="229"/>
    </row>
    <row r="11" spans="1:9">
      <c r="A11" s="232" t="s">
        <v>280</v>
      </c>
      <c r="B11" s="232"/>
      <c r="C11" s="232"/>
      <c r="D11" s="232"/>
      <c r="E11" s="232"/>
      <c r="F11" s="232"/>
      <c r="G11" s="232">
        <f>SUM(G4:G10)</f>
        <v>38</v>
      </c>
      <c r="H11" s="232"/>
      <c r="I11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M10" sqref="M10"/>
    </sheetView>
  </sheetViews>
  <sheetFormatPr defaultColWidth="9" defaultRowHeight="14.25" outlineLevelRow="6"/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33" t="s">
        <v>79</v>
      </c>
      <c r="D4" s="208" t="s">
        <v>65</v>
      </c>
      <c r="E4" s="234"/>
      <c r="F4" s="207" t="s">
        <v>60</v>
      </c>
      <c r="G4" s="207">
        <v>3</v>
      </c>
      <c r="H4" s="235" t="s">
        <v>179</v>
      </c>
      <c r="I4" s="229"/>
    </row>
    <row r="5" s="195" customFormat="1" ht="17.25" customHeight="1" spans="1:9">
      <c r="A5" s="207">
        <v>2</v>
      </c>
      <c r="B5" s="208"/>
      <c r="C5" s="233" t="s">
        <v>86</v>
      </c>
      <c r="D5" s="208" t="s">
        <v>87</v>
      </c>
      <c r="E5" s="236"/>
      <c r="F5" s="207" t="s">
        <v>60</v>
      </c>
      <c r="G5" s="207">
        <v>1</v>
      </c>
      <c r="H5" s="235" t="s">
        <v>179</v>
      </c>
      <c r="I5" s="229"/>
    </row>
    <row r="6" s="195" customFormat="1" ht="17.25" customHeight="1" spans="1:9">
      <c r="A6" s="207">
        <v>3</v>
      </c>
      <c r="B6" s="208"/>
      <c r="C6" s="233" t="s">
        <v>61</v>
      </c>
      <c r="D6" s="208" t="s">
        <v>63</v>
      </c>
      <c r="E6" s="116"/>
      <c r="F6" s="207" t="s">
        <v>60</v>
      </c>
      <c r="G6" s="207">
        <v>1</v>
      </c>
      <c r="H6" s="235" t="s">
        <v>179</v>
      </c>
      <c r="I6" s="229"/>
    </row>
    <row r="7" spans="1:9">
      <c r="A7" s="232" t="s">
        <v>280</v>
      </c>
      <c r="B7" s="232"/>
      <c r="C7" s="232"/>
      <c r="D7" s="232"/>
      <c r="E7" s="232"/>
      <c r="F7" s="232"/>
      <c r="G7" s="232">
        <f>SUM(G4:G6)</f>
        <v>5</v>
      </c>
      <c r="H7" s="232"/>
      <c r="I7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workbookViewId="0">
      <selection activeCell="M113" sqref="M113"/>
    </sheetView>
  </sheetViews>
  <sheetFormatPr defaultColWidth="9" defaultRowHeight="14.25"/>
  <cols>
    <col min="1" max="1" width="5.625" customWidth="1"/>
    <col min="2" max="2" width="5.125" customWidth="1"/>
    <col min="3" max="3" width="20.625" customWidth="1"/>
    <col min="5" max="5" width="7" customWidth="1"/>
    <col min="8" max="8" width="10.5" customWidth="1"/>
  </cols>
  <sheetData>
    <row r="1" s="193" customFormat="1" ht="28.5" customHeight="1" spans="1:9">
      <c r="A1" s="196" t="s">
        <v>279</v>
      </c>
      <c r="B1" s="196"/>
      <c r="C1" s="196"/>
      <c r="D1" s="196"/>
      <c r="E1" s="197"/>
      <c r="F1" s="196"/>
      <c r="G1" s="196"/>
      <c r="H1" s="198"/>
      <c r="I1" s="196"/>
    </row>
    <row r="2" s="194" customFormat="1" ht="17.25" customHeight="1" spans="1:9">
      <c r="A2" s="199" t="s">
        <v>44</v>
      </c>
      <c r="B2" s="199" t="s">
        <v>45</v>
      </c>
      <c r="C2" s="200" t="s">
        <v>46</v>
      </c>
      <c r="D2" s="199" t="s">
        <v>47</v>
      </c>
      <c r="E2" s="201" t="s">
        <v>48</v>
      </c>
      <c r="F2" s="199" t="s">
        <v>49</v>
      </c>
      <c r="G2" s="199" t="s">
        <v>50</v>
      </c>
      <c r="H2" s="202" t="s">
        <v>51</v>
      </c>
      <c r="I2" s="228" t="s">
        <v>54</v>
      </c>
    </row>
    <row r="3" s="194" customFormat="1" ht="17.25" customHeight="1" spans="1:9">
      <c r="A3" s="203"/>
      <c r="B3" s="203"/>
      <c r="C3" s="204"/>
      <c r="D3" s="203"/>
      <c r="E3" s="205"/>
      <c r="F3" s="203"/>
      <c r="G3" s="203"/>
      <c r="H3" s="206"/>
      <c r="I3" s="228"/>
    </row>
    <row r="4" s="195" customFormat="1" ht="17.25" customHeight="1" spans="1:9">
      <c r="A4" s="207">
        <v>1</v>
      </c>
      <c r="B4" s="208"/>
      <c r="C4" s="209" t="s">
        <v>181</v>
      </c>
      <c r="D4" s="210"/>
      <c r="E4" s="208"/>
      <c r="F4" s="210" t="s">
        <v>75</v>
      </c>
      <c r="G4" s="210">
        <v>1</v>
      </c>
      <c r="H4" s="211">
        <v>39933</v>
      </c>
      <c r="I4" s="229"/>
    </row>
    <row r="5" s="195" customFormat="1" ht="17.25" customHeight="1" spans="1:9">
      <c r="A5" s="207">
        <v>2</v>
      </c>
      <c r="B5" s="208"/>
      <c r="C5" s="209" t="s">
        <v>182</v>
      </c>
      <c r="D5" s="210"/>
      <c r="E5" s="208"/>
      <c r="F5" s="210" t="s">
        <v>75</v>
      </c>
      <c r="G5" s="210">
        <v>1</v>
      </c>
      <c r="H5" s="108">
        <v>40908</v>
      </c>
      <c r="I5" s="229"/>
    </row>
    <row r="6" s="195" customFormat="1" ht="17.25" customHeight="1" spans="1:9">
      <c r="A6" s="207">
        <v>3</v>
      </c>
      <c r="B6" s="208"/>
      <c r="C6" s="212" t="s">
        <v>183</v>
      </c>
      <c r="D6" s="213"/>
      <c r="E6" s="214" t="s">
        <v>176</v>
      </c>
      <c r="F6" s="215" t="s">
        <v>60</v>
      </c>
      <c r="G6" s="210">
        <v>1</v>
      </c>
      <c r="H6" s="108">
        <v>40512</v>
      </c>
      <c r="I6" s="229"/>
    </row>
    <row r="7" s="195" customFormat="1" ht="17.25" customHeight="1" spans="1:9">
      <c r="A7" s="207">
        <v>4</v>
      </c>
      <c r="B7" s="208"/>
      <c r="C7" s="216" t="s">
        <v>184</v>
      </c>
      <c r="D7" s="213"/>
      <c r="E7" s="217" t="s">
        <v>176</v>
      </c>
      <c r="F7" s="215" t="s">
        <v>60</v>
      </c>
      <c r="G7" s="210">
        <v>1</v>
      </c>
      <c r="H7" s="108">
        <v>40908</v>
      </c>
      <c r="I7" s="229"/>
    </row>
    <row r="8" s="195" customFormat="1" ht="17.25" customHeight="1" spans="1:9">
      <c r="A8" s="207">
        <v>5</v>
      </c>
      <c r="B8" s="208"/>
      <c r="C8" s="216" t="s">
        <v>185</v>
      </c>
      <c r="D8" s="213"/>
      <c r="E8" s="217" t="s">
        <v>176</v>
      </c>
      <c r="F8" s="218" t="s">
        <v>186</v>
      </c>
      <c r="G8" s="215">
        <v>17</v>
      </c>
      <c r="H8" s="211">
        <v>39933</v>
      </c>
      <c r="I8" s="229"/>
    </row>
    <row r="9" s="195" customFormat="1" ht="17.25" customHeight="1" spans="1:9">
      <c r="A9" s="207">
        <v>6</v>
      </c>
      <c r="B9" s="208"/>
      <c r="C9" s="216" t="s">
        <v>187</v>
      </c>
      <c r="D9" s="213"/>
      <c r="E9" s="217" t="s">
        <v>176</v>
      </c>
      <c r="F9" s="215" t="s">
        <v>75</v>
      </c>
      <c r="G9" s="215">
        <v>16</v>
      </c>
      <c r="H9" s="108">
        <v>40512</v>
      </c>
      <c r="I9" s="229"/>
    </row>
    <row r="10" s="195" customFormat="1" ht="17.25" customHeight="1" spans="1:9">
      <c r="A10" s="207">
        <v>7</v>
      </c>
      <c r="B10" s="208"/>
      <c r="C10" s="216" t="s">
        <v>188</v>
      </c>
      <c r="E10" s="217" t="s">
        <v>176</v>
      </c>
      <c r="F10" s="215" t="s">
        <v>75</v>
      </c>
      <c r="G10" s="215">
        <v>3</v>
      </c>
      <c r="H10" s="108">
        <v>40908</v>
      </c>
      <c r="I10" s="229"/>
    </row>
    <row r="11" s="195" customFormat="1" ht="17.25" customHeight="1" spans="1:9">
      <c r="A11" s="207">
        <v>8</v>
      </c>
      <c r="B11" s="208"/>
      <c r="C11" s="209" t="s">
        <v>189</v>
      </c>
      <c r="D11" s="210">
        <v>600</v>
      </c>
      <c r="E11" s="208"/>
      <c r="F11" s="210" t="s">
        <v>75</v>
      </c>
      <c r="G11" s="210">
        <v>2</v>
      </c>
      <c r="H11" s="108">
        <v>40908</v>
      </c>
      <c r="I11" s="229"/>
    </row>
    <row r="12" s="195" customFormat="1" ht="17.25" customHeight="1" spans="1:9">
      <c r="A12" s="207">
        <v>9</v>
      </c>
      <c r="B12" s="208"/>
      <c r="C12" s="209" t="s">
        <v>190</v>
      </c>
      <c r="D12" s="210"/>
      <c r="E12" s="208"/>
      <c r="F12" s="210" t="s">
        <v>75</v>
      </c>
      <c r="G12" s="210">
        <v>12</v>
      </c>
      <c r="H12" s="211">
        <v>39933</v>
      </c>
      <c r="I12" s="211"/>
    </row>
    <row r="13" s="195" customFormat="1" ht="17.25" customHeight="1" spans="1:9">
      <c r="A13" s="207">
        <v>10</v>
      </c>
      <c r="B13" s="208"/>
      <c r="C13" s="219" t="s">
        <v>191</v>
      </c>
      <c r="D13" s="210"/>
      <c r="E13" s="208"/>
      <c r="F13" s="210" t="s">
        <v>75</v>
      </c>
      <c r="G13" s="210">
        <v>2</v>
      </c>
      <c r="H13" s="108">
        <v>40512</v>
      </c>
      <c r="I13" s="211"/>
    </row>
    <row r="14" s="195" customFormat="1" ht="17.25" customHeight="1" spans="1:9">
      <c r="A14" s="207">
        <v>11</v>
      </c>
      <c r="B14" s="208"/>
      <c r="C14" s="209" t="s">
        <v>192</v>
      </c>
      <c r="D14" s="210"/>
      <c r="E14" s="208"/>
      <c r="F14" s="210" t="s">
        <v>75</v>
      </c>
      <c r="G14" s="210">
        <v>1</v>
      </c>
      <c r="H14" s="108">
        <v>40908</v>
      </c>
      <c r="I14" s="211"/>
    </row>
    <row r="15" s="195" customFormat="1" ht="17.25" customHeight="1" spans="1:9">
      <c r="A15" s="207">
        <v>12</v>
      </c>
      <c r="B15" s="208"/>
      <c r="C15" s="209" t="s">
        <v>193</v>
      </c>
      <c r="D15" s="210"/>
      <c r="E15" s="208"/>
      <c r="F15" s="210" t="s">
        <v>75</v>
      </c>
      <c r="G15" s="210">
        <v>8</v>
      </c>
      <c r="H15" s="108">
        <v>40908</v>
      </c>
      <c r="I15" s="211"/>
    </row>
    <row r="16" s="195" customFormat="1" ht="17.25" customHeight="1" spans="1:9">
      <c r="A16" s="207">
        <v>13</v>
      </c>
      <c r="B16" s="208"/>
      <c r="C16" s="209" t="s">
        <v>194</v>
      </c>
      <c r="D16" s="210"/>
      <c r="E16" s="208"/>
      <c r="F16" s="210" t="s">
        <v>75</v>
      </c>
      <c r="G16" s="210">
        <v>1</v>
      </c>
      <c r="H16" s="108">
        <v>40908</v>
      </c>
      <c r="I16" s="211"/>
    </row>
    <row r="17" s="195" customFormat="1" ht="17.25" customHeight="1" spans="1:9">
      <c r="A17" s="207">
        <v>14</v>
      </c>
      <c r="B17" s="208"/>
      <c r="C17" s="209" t="s">
        <v>195</v>
      </c>
      <c r="D17" s="210"/>
      <c r="E17" s="208"/>
      <c r="F17" s="210" t="s">
        <v>196</v>
      </c>
      <c r="G17" s="210">
        <v>5</v>
      </c>
      <c r="H17" s="211">
        <v>39933</v>
      </c>
      <c r="I17" s="211"/>
    </row>
    <row r="18" s="195" customFormat="1" ht="17.25" customHeight="1" spans="1:9">
      <c r="A18" s="207">
        <v>15</v>
      </c>
      <c r="B18" s="208"/>
      <c r="C18" s="209" t="s">
        <v>197</v>
      </c>
      <c r="D18" s="210">
        <v>900</v>
      </c>
      <c r="E18" s="208"/>
      <c r="F18" s="210" t="s">
        <v>75</v>
      </c>
      <c r="G18" s="210">
        <v>3</v>
      </c>
      <c r="H18" s="108">
        <v>40512</v>
      </c>
      <c r="I18" s="211"/>
    </row>
    <row r="19" s="195" customFormat="1" ht="17.25" customHeight="1" spans="1:9">
      <c r="A19" s="207">
        <v>16</v>
      </c>
      <c r="B19" s="208"/>
      <c r="C19" s="209" t="s">
        <v>197</v>
      </c>
      <c r="D19" s="210">
        <v>600</v>
      </c>
      <c r="E19" s="208"/>
      <c r="F19" s="210" t="s">
        <v>75</v>
      </c>
      <c r="G19" s="210">
        <v>5</v>
      </c>
      <c r="H19" s="108">
        <v>40209</v>
      </c>
      <c r="I19" s="211"/>
    </row>
    <row r="20" s="195" customFormat="1" ht="17.25" customHeight="1" spans="1:9">
      <c r="A20" s="207">
        <v>17</v>
      </c>
      <c r="B20" s="208"/>
      <c r="C20" s="209" t="s">
        <v>197</v>
      </c>
      <c r="D20" s="210">
        <v>450</v>
      </c>
      <c r="E20" s="208"/>
      <c r="F20" s="210" t="s">
        <v>75</v>
      </c>
      <c r="G20" s="210">
        <v>2</v>
      </c>
      <c r="H20" s="108">
        <v>40512</v>
      </c>
      <c r="I20" s="211"/>
    </row>
    <row r="21" s="195" customFormat="1" ht="17.25" customHeight="1" spans="1:9">
      <c r="A21" s="207">
        <v>18</v>
      </c>
      <c r="B21" s="208"/>
      <c r="C21" s="209" t="s">
        <v>197</v>
      </c>
      <c r="D21" s="210">
        <v>300</v>
      </c>
      <c r="E21" s="208"/>
      <c r="F21" s="210" t="s">
        <v>75</v>
      </c>
      <c r="G21" s="210">
        <v>2</v>
      </c>
      <c r="H21" s="108">
        <v>40209</v>
      </c>
      <c r="I21" s="211"/>
    </row>
    <row r="22" s="195" customFormat="1" ht="17.25" customHeight="1" spans="1:9">
      <c r="A22" s="207">
        <v>19</v>
      </c>
      <c r="B22" s="208"/>
      <c r="C22" s="209" t="s">
        <v>198</v>
      </c>
      <c r="D22" s="220"/>
      <c r="E22" s="208"/>
      <c r="F22" s="210" t="s">
        <v>75</v>
      </c>
      <c r="G22" s="210">
        <v>6</v>
      </c>
      <c r="H22" s="108">
        <v>40209</v>
      </c>
      <c r="I22" s="229"/>
    </row>
    <row r="23" s="195" customFormat="1" ht="17.25" customHeight="1" spans="1:9">
      <c r="A23" s="207">
        <v>20</v>
      </c>
      <c r="B23" s="208"/>
      <c r="C23" s="209" t="s">
        <v>199</v>
      </c>
      <c r="D23" s="220"/>
      <c r="E23" s="208"/>
      <c r="F23" s="210" t="s">
        <v>75</v>
      </c>
      <c r="G23" s="210">
        <v>10</v>
      </c>
      <c r="H23" s="108">
        <v>40209</v>
      </c>
      <c r="I23" s="229"/>
    </row>
    <row r="24" s="195" customFormat="1" ht="17.25" customHeight="1" spans="1:9">
      <c r="A24" s="207">
        <v>21</v>
      </c>
      <c r="B24" s="208"/>
      <c r="C24" s="209" t="s">
        <v>200</v>
      </c>
      <c r="D24" s="220"/>
      <c r="E24" s="208"/>
      <c r="F24" s="210" t="s">
        <v>75</v>
      </c>
      <c r="G24" s="210">
        <v>5</v>
      </c>
      <c r="H24" s="108">
        <v>40209</v>
      </c>
      <c r="I24" s="229"/>
    </row>
    <row r="25" s="195" customFormat="1" ht="17.25" customHeight="1" spans="1:9">
      <c r="A25" s="207">
        <v>22</v>
      </c>
      <c r="B25" s="208"/>
      <c r="C25" s="209" t="s">
        <v>201</v>
      </c>
      <c r="D25" s="220"/>
      <c r="E25" s="208"/>
      <c r="F25" s="210" t="s">
        <v>75</v>
      </c>
      <c r="G25" s="210">
        <v>1</v>
      </c>
      <c r="H25" s="108">
        <v>40512</v>
      </c>
      <c r="I25" s="229"/>
    </row>
    <row r="26" s="195" customFormat="1" ht="17.25" customHeight="1" spans="1:9">
      <c r="A26" s="207">
        <v>23</v>
      </c>
      <c r="B26" s="208"/>
      <c r="C26" s="209" t="s">
        <v>202</v>
      </c>
      <c r="D26" s="220"/>
      <c r="E26" s="208"/>
      <c r="F26" s="210" t="s">
        <v>155</v>
      </c>
      <c r="G26" s="210">
        <v>14</v>
      </c>
      <c r="H26" s="108">
        <v>40908</v>
      </c>
      <c r="I26" s="229"/>
    </row>
    <row r="27" s="195" customFormat="1" ht="17.25" customHeight="1" spans="1:9">
      <c r="A27" s="207">
        <v>24</v>
      </c>
      <c r="B27" s="208"/>
      <c r="C27" s="209" t="s">
        <v>116</v>
      </c>
      <c r="D27" s="220"/>
      <c r="E27" s="208"/>
      <c r="F27" s="210" t="s">
        <v>196</v>
      </c>
      <c r="G27" s="210">
        <v>1</v>
      </c>
      <c r="H27" s="108">
        <v>40209</v>
      </c>
      <c r="I27" s="229"/>
    </row>
    <row r="28" s="195" customFormat="1" ht="17.25" customHeight="1" spans="1:9">
      <c r="A28" s="207">
        <v>25</v>
      </c>
      <c r="B28" s="208"/>
      <c r="C28" s="209" t="s">
        <v>120</v>
      </c>
      <c r="D28" s="210"/>
      <c r="E28" s="208"/>
      <c r="F28" s="210" t="s">
        <v>196</v>
      </c>
      <c r="G28" s="210">
        <v>16</v>
      </c>
      <c r="H28" s="108">
        <v>40209</v>
      </c>
      <c r="I28" s="229"/>
    </row>
    <row r="29" s="195" customFormat="1" ht="17.25" customHeight="1" spans="1:9">
      <c r="A29" s="207">
        <v>26</v>
      </c>
      <c r="B29" s="208"/>
      <c r="C29" s="209" t="s">
        <v>203</v>
      </c>
      <c r="D29" s="220"/>
      <c r="E29" s="208"/>
      <c r="F29" s="210" t="s">
        <v>60</v>
      </c>
      <c r="G29" s="210">
        <v>1</v>
      </c>
      <c r="H29" s="211">
        <v>39933</v>
      </c>
      <c r="I29" s="229"/>
    </row>
    <row r="30" s="195" customFormat="1" ht="17.25" customHeight="1" spans="1:9">
      <c r="A30" s="207">
        <v>27</v>
      </c>
      <c r="B30" s="208"/>
      <c r="C30" s="209" t="s">
        <v>204</v>
      </c>
      <c r="D30" s="220"/>
      <c r="E30" s="208"/>
      <c r="F30" s="210" t="s">
        <v>75</v>
      </c>
      <c r="G30" s="210">
        <v>15</v>
      </c>
      <c r="H30" s="108">
        <v>40209</v>
      </c>
      <c r="I30" s="229"/>
    </row>
    <row r="31" s="195" customFormat="1" ht="17.25" customHeight="1" spans="1:9">
      <c r="A31" s="207">
        <v>28</v>
      </c>
      <c r="B31" s="208"/>
      <c r="C31" s="221" t="s">
        <v>205</v>
      </c>
      <c r="D31" s="222"/>
      <c r="E31" s="223"/>
      <c r="F31" s="224" t="s">
        <v>60</v>
      </c>
      <c r="G31" s="224">
        <v>1</v>
      </c>
      <c r="H31" s="225">
        <v>40209</v>
      </c>
      <c r="I31" s="230"/>
    </row>
    <row r="32" s="195" customFormat="1" ht="17.25" customHeight="1" spans="1:9">
      <c r="A32" s="207">
        <v>29</v>
      </c>
      <c r="B32" s="208"/>
      <c r="C32" s="209" t="s">
        <v>133</v>
      </c>
      <c r="D32" s="220"/>
      <c r="E32" s="208"/>
      <c r="F32" s="210" t="s">
        <v>60</v>
      </c>
      <c r="G32" s="210">
        <v>1</v>
      </c>
      <c r="H32" s="211">
        <v>39933</v>
      </c>
      <c r="I32" s="229"/>
    </row>
    <row r="33" s="195" customFormat="1" ht="17.25" customHeight="1" spans="1:9">
      <c r="A33" s="207">
        <v>30</v>
      </c>
      <c r="B33" s="208"/>
      <c r="C33" s="209" t="s">
        <v>206</v>
      </c>
      <c r="D33" s="210"/>
      <c r="E33" s="208"/>
      <c r="F33" s="210" t="s">
        <v>155</v>
      </c>
      <c r="G33" s="210">
        <v>1</v>
      </c>
      <c r="H33" s="108">
        <v>40908</v>
      </c>
      <c r="I33" s="229"/>
    </row>
    <row r="34" s="195" customFormat="1" ht="17.25" customHeight="1" spans="1:9">
      <c r="A34" s="207">
        <v>31</v>
      </c>
      <c r="B34" s="208"/>
      <c r="C34" s="209" t="s">
        <v>193</v>
      </c>
      <c r="D34" s="220"/>
      <c r="E34" s="208"/>
      <c r="F34" s="210" t="s">
        <v>75</v>
      </c>
      <c r="G34" s="210">
        <v>44</v>
      </c>
      <c r="H34" s="108">
        <v>40209</v>
      </c>
      <c r="I34" s="229"/>
    </row>
    <row r="35" s="195" customFormat="1" ht="17.25" customHeight="1" spans="1:9">
      <c r="A35" s="207">
        <v>32</v>
      </c>
      <c r="B35" s="208"/>
      <c r="C35" s="226" t="s">
        <v>207</v>
      </c>
      <c r="D35" s="220"/>
      <c r="E35" s="208"/>
      <c r="F35" s="210" t="s">
        <v>75</v>
      </c>
      <c r="G35" s="210">
        <v>21</v>
      </c>
      <c r="H35" s="108">
        <v>40512</v>
      </c>
      <c r="I35" s="229"/>
    </row>
    <row r="36" s="195" customFormat="1" ht="17.25" customHeight="1" spans="1:9">
      <c r="A36" s="207">
        <v>33</v>
      </c>
      <c r="B36" s="208"/>
      <c r="C36" s="209" t="s">
        <v>208</v>
      </c>
      <c r="D36" s="220"/>
      <c r="E36" s="208"/>
      <c r="F36" s="210" t="s">
        <v>75</v>
      </c>
      <c r="G36" s="210">
        <v>8</v>
      </c>
      <c r="H36" s="108">
        <v>40209</v>
      </c>
      <c r="I36" s="229"/>
    </row>
    <row r="37" s="195" customFormat="1" ht="17.25" customHeight="1" spans="1:9">
      <c r="A37" s="207">
        <v>34</v>
      </c>
      <c r="B37" s="208"/>
      <c r="C37" s="209" t="s">
        <v>209</v>
      </c>
      <c r="D37" s="220"/>
      <c r="E37" s="208"/>
      <c r="F37" s="210" t="s">
        <v>75</v>
      </c>
      <c r="G37" s="210">
        <v>1</v>
      </c>
      <c r="H37" s="211">
        <v>39933</v>
      </c>
      <c r="I37" s="229"/>
    </row>
    <row r="38" s="195" customFormat="1" ht="17.25" customHeight="1" spans="1:9">
      <c r="A38" s="207">
        <v>35</v>
      </c>
      <c r="B38" s="208"/>
      <c r="C38" s="209" t="s">
        <v>210</v>
      </c>
      <c r="D38" s="220"/>
      <c r="E38" s="208"/>
      <c r="F38" s="210" t="s">
        <v>211</v>
      </c>
      <c r="G38" s="210">
        <v>4</v>
      </c>
      <c r="H38" s="108">
        <v>40209</v>
      </c>
      <c r="I38" s="229"/>
    </row>
    <row r="39" s="195" customFormat="1" ht="17.25" customHeight="1" spans="1:9">
      <c r="A39" s="207">
        <v>36</v>
      </c>
      <c r="B39" s="208"/>
      <c r="C39" s="209" t="s">
        <v>212</v>
      </c>
      <c r="D39" s="220"/>
      <c r="E39" s="208"/>
      <c r="F39" s="210" t="s">
        <v>60</v>
      </c>
      <c r="G39" s="210">
        <v>1</v>
      </c>
      <c r="H39" s="108">
        <v>40209</v>
      </c>
      <c r="I39" s="229"/>
    </row>
    <row r="40" s="195" customFormat="1" ht="17.25" customHeight="1" spans="1:9">
      <c r="A40" s="207">
        <v>37</v>
      </c>
      <c r="B40" s="208"/>
      <c r="C40" s="209" t="s">
        <v>213</v>
      </c>
      <c r="D40" s="210"/>
      <c r="E40" s="208"/>
      <c r="F40" s="210" t="s">
        <v>60</v>
      </c>
      <c r="G40" s="210">
        <v>1</v>
      </c>
      <c r="H40" s="108">
        <v>40209</v>
      </c>
      <c r="I40" s="229"/>
    </row>
    <row r="41" s="195" customFormat="1" ht="17.25" customHeight="1" spans="1:9">
      <c r="A41" s="207">
        <v>38</v>
      </c>
      <c r="B41" s="208"/>
      <c r="C41" s="209" t="s">
        <v>214</v>
      </c>
      <c r="D41" s="210"/>
      <c r="E41" s="208"/>
      <c r="F41" s="210" t="s">
        <v>60</v>
      </c>
      <c r="G41" s="210">
        <v>20</v>
      </c>
      <c r="H41" s="108">
        <v>40512</v>
      </c>
      <c r="I41" s="229"/>
    </row>
    <row r="42" s="195" customFormat="1" ht="17.25" customHeight="1" spans="1:9">
      <c r="A42" s="207">
        <v>39</v>
      </c>
      <c r="B42" s="208"/>
      <c r="C42" s="209" t="s">
        <v>215</v>
      </c>
      <c r="D42" s="210">
        <v>400</v>
      </c>
      <c r="E42" s="208"/>
      <c r="F42" s="210" t="s">
        <v>60</v>
      </c>
      <c r="G42" s="210">
        <v>1</v>
      </c>
      <c r="H42" s="108">
        <v>40209</v>
      </c>
      <c r="I42" s="229"/>
    </row>
    <row r="43" s="195" customFormat="1" ht="17.25" customHeight="1" spans="1:9">
      <c r="A43" s="207">
        <v>40</v>
      </c>
      <c r="B43" s="208"/>
      <c r="C43" s="209" t="s">
        <v>216</v>
      </c>
      <c r="D43" s="220"/>
      <c r="E43" s="208"/>
      <c r="F43" s="210" t="s">
        <v>75</v>
      </c>
      <c r="G43" s="210">
        <v>20</v>
      </c>
      <c r="H43" s="108">
        <v>40512</v>
      </c>
      <c r="I43" s="229"/>
    </row>
    <row r="44" s="195" customFormat="1" ht="17.25" customHeight="1" spans="1:9">
      <c r="A44" s="207">
        <v>41</v>
      </c>
      <c r="B44" s="208"/>
      <c r="C44" s="219" t="s">
        <v>217</v>
      </c>
      <c r="D44" s="210" t="s">
        <v>218</v>
      </c>
      <c r="E44" s="208"/>
      <c r="F44" s="210" t="s">
        <v>60</v>
      </c>
      <c r="G44" s="210">
        <v>3</v>
      </c>
      <c r="H44" s="108">
        <v>40209</v>
      </c>
      <c r="I44" s="229"/>
    </row>
    <row r="45" s="195" customFormat="1" ht="17.25" customHeight="1" spans="1:9">
      <c r="A45" s="207">
        <v>42</v>
      </c>
      <c r="B45" s="208"/>
      <c r="C45" s="209" t="s">
        <v>219</v>
      </c>
      <c r="D45" s="210"/>
      <c r="E45" s="208"/>
      <c r="F45" s="210" t="s">
        <v>60</v>
      </c>
      <c r="G45" s="210">
        <v>4</v>
      </c>
      <c r="H45" s="211">
        <v>39933</v>
      </c>
      <c r="I45" s="229"/>
    </row>
    <row r="46" s="195" customFormat="1" ht="17.25" customHeight="1" spans="1:9">
      <c r="A46" s="207">
        <v>43</v>
      </c>
      <c r="B46" s="208"/>
      <c r="C46" s="209" t="s">
        <v>217</v>
      </c>
      <c r="D46" s="210" t="s">
        <v>220</v>
      </c>
      <c r="E46" s="208"/>
      <c r="F46" s="210" t="s">
        <v>60</v>
      </c>
      <c r="G46" s="210">
        <v>3</v>
      </c>
      <c r="H46" s="108">
        <v>40209</v>
      </c>
      <c r="I46" s="229"/>
    </row>
    <row r="47" s="195" customFormat="1" ht="17.25" customHeight="1" spans="1:9">
      <c r="A47" s="207">
        <v>44</v>
      </c>
      <c r="B47" s="208"/>
      <c r="C47" s="209" t="s">
        <v>221</v>
      </c>
      <c r="D47" s="210"/>
      <c r="E47" s="208"/>
      <c r="F47" s="210" t="s">
        <v>60</v>
      </c>
      <c r="G47" s="210">
        <v>21</v>
      </c>
      <c r="H47" s="108">
        <v>40512</v>
      </c>
      <c r="I47" s="229"/>
    </row>
    <row r="48" s="195" customFormat="1" ht="17.25" customHeight="1" spans="1:9">
      <c r="A48" s="207">
        <v>45</v>
      </c>
      <c r="B48" s="208"/>
      <c r="C48" s="209" t="s">
        <v>222</v>
      </c>
      <c r="D48" s="220"/>
      <c r="E48" s="208"/>
      <c r="F48" s="210" t="s">
        <v>75</v>
      </c>
      <c r="G48" s="210">
        <v>6</v>
      </c>
      <c r="H48" s="108">
        <v>40209</v>
      </c>
      <c r="I48" s="229"/>
    </row>
    <row r="49" s="195" customFormat="1" ht="17.25" customHeight="1" spans="1:9">
      <c r="A49" s="207">
        <v>46</v>
      </c>
      <c r="B49" s="208"/>
      <c r="C49" s="221" t="s">
        <v>223</v>
      </c>
      <c r="D49" s="222"/>
      <c r="E49" s="223"/>
      <c r="F49" s="224" t="s">
        <v>75</v>
      </c>
      <c r="G49" s="224">
        <v>8</v>
      </c>
      <c r="H49" s="225">
        <v>40908</v>
      </c>
      <c r="I49" s="230"/>
    </row>
    <row r="50" s="195" customFormat="1" ht="17.25" customHeight="1" spans="1:9">
      <c r="A50" s="207">
        <v>47</v>
      </c>
      <c r="B50" s="208"/>
      <c r="C50" s="209" t="s">
        <v>224</v>
      </c>
      <c r="D50" s="220"/>
      <c r="E50" s="208"/>
      <c r="F50" s="210" t="s">
        <v>75</v>
      </c>
      <c r="G50" s="210">
        <v>5</v>
      </c>
      <c r="H50" s="108">
        <v>40209</v>
      </c>
      <c r="I50" s="229"/>
    </row>
    <row r="51" s="195" customFormat="1" ht="17.25" customHeight="1" spans="1:9">
      <c r="A51" s="207">
        <v>48</v>
      </c>
      <c r="B51" s="208"/>
      <c r="C51" s="221" t="s">
        <v>225</v>
      </c>
      <c r="D51" s="222"/>
      <c r="E51" s="223"/>
      <c r="F51" s="224" t="s">
        <v>75</v>
      </c>
      <c r="G51" s="224">
        <v>5</v>
      </c>
      <c r="H51" s="227">
        <v>39933</v>
      </c>
      <c r="I51" s="230"/>
    </row>
    <row r="52" s="195" customFormat="1" ht="17.25" customHeight="1" spans="1:9">
      <c r="A52" s="207">
        <v>49</v>
      </c>
      <c r="B52" s="208"/>
      <c r="C52" s="209" t="s">
        <v>226</v>
      </c>
      <c r="D52" s="220"/>
      <c r="E52" s="208"/>
      <c r="F52" s="210" t="s">
        <v>155</v>
      </c>
      <c r="G52" s="210">
        <v>2</v>
      </c>
      <c r="H52" s="108">
        <v>40209</v>
      </c>
      <c r="I52" s="229"/>
    </row>
    <row r="53" s="195" customFormat="1" ht="17.25" customHeight="1" spans="1:9">
      <c r="A53" s="207">
        <v>50</v>
      </c>
      <c r="B53" s="208"/>
      <c r="C53" s="209" t="s">
        <v>227</v>
      </c>
      <c r="D53" s="220"/>
      <c r="E53" s="208"/>
      <c r="F53" s="210" t="s">
        <v>60</v>
      </c>
      <c r="G53" s="210">
        <v>2</v>
      </c>
      <c r="H53" s="108">
        <v>40209</v>
      </c>
      <c r="I53" s="229"/>
    </row>
    <row r="54" s="195" customFormat="1" ht="17.25" customHeight="1" spans="1:9">
      <c r="A54" s="207">
        <v>51</v>
      </c>
      <c r="B54" s="208"/>
      <c r="C54" s="209" t="s">
        <v>228</v>
      </c>
      <c r="D54" s="220"/>
      <c r="E54" s="208"/>
      <c r="F54" s="210" t="s">
        <v>75</v>
      </c>
      <c r="G54" s="210">
        <v>41</v>
      </c>
      <c r="H54" s="108">
        <v>40209</v>
      </c>
      <c r="I54" s="229"/>
    </row>
    <row r="55" s="195" customFormat="1" ht="17.25" customHeight="1" spans="1:9">
      <c r="A55" s="207">
        <v>52</v>
      </c>
      <c r="B55" s="208"/>
      <c r="C55" s="209" t="s">
        <v>229</v>
      </c>
      <c r="D55" s="220"/>
      <c r="E55" s="208"/>
      <c r="F55" s="210" t="s">
        <v>60</v>
      </c>
      <c r="G55" s="210">
        <v>1</v>
      </c>
      <c r="H55" s="108">
        <v>40209</v>
      </c>
      <c r="I55" s="229"/>
    </row>
    <row r="56" s="195" customFormat="1" ht="17.25" customHeight="1" spans="1:9">
      <c r="A56" s="207">
        <v>53</v>
      </c>
      <c r="B56" s="208"/>
      <c r="C56" s="209" t="s">
        <v>230</v>
      </c>
      <c r="D56" s="220"/>
      <c r="E56" s="208"/>
      <c r="F56" s="210" t="s">
        <v>60</v>
      </c>
      <c r="G56" s="210">
        <v>42</v>
      </c>
      <c r="H56" s="108">
        <v>40209</v>
      </c>
      <c r="I56" s="229"/>
    </row>
    <row r="57" s="195" customFormat="1" ht="17.25" customHeight="1" spans="1:9">
      <c r="A57" s="207">
        <v>54</v>
      </c>
      <c r="B57" s="208"/>
      <c r="C57" s="209" t="s">
        <v>231</v>
      </c>
      <c r="D57" s="220"/>
      <c r="E57" s="208"/>
      <c r="F57" s="210" t="s">
        <v>60</v>
      </c>
      <c r="G57" s="210">
        <v>1</v>
      </c>
      <c r="H57" s="211">
        <v>39933</v>
      </c>
      <c r="I57" s="229"/>
    </row>
    <row r="58" s="195" customFormat="1" ht="17.25" customHeight="1" spans="1:9">
      <c r="A58" s="207">
        <v>55</v>
      </c>
      <c r="B58" s="208"/>
      <c r="C58" s="209" t="s">
        <v>232</v>
      </c>
      <c r="D58" s="220"/>
      <c r="E58" s="208"/>
      <c r="F58" s="210" t="s">
        <v>75</v>
      </c>
      <c r="G58" s="210">
        <v>3</v>
      </c>
      <c r="H58" s="108">
        <v>40209</v>
      </c>
      <c r="I58" s="229"/>
    </row>
    <row r="59" s="195" customFormat="1" ht="17.25" customHeight="1" spans="1:9">
      <c r="A59" s="207">
        <v>56</v>
      </c>
      <c r="B59" s="208"/>
      <c r="C59" s="209" t="s">
        <v>233</v>
      </c>
      <c r="D59" s="220"/>
      <c r="E59" s="208"/>
      <c r="F59" s="210" t="s">
        <v>60</v>
      </c>
      <c r="G59" s="210">
        <v>1</v>
      </c>
      <c r="H59" s="108">
        <v>40209</v>
      </c>
      <c r="I59" s="229"/>
    </row>
    <row r="60" s="195" customFormat="1" ht="17.25" customHeight="1" spans="1:9">
      <c r="A60" s="207">
        <v>57</v>
      </c>
      <c r="B60" s="208"/>
      <c r="C60" s="209" t="s">
        <v>234</v>
      </c>
      <c r="D60" s="210"/>
      <c r="E60" s="208"/>
      <c r="F60" s="210" t="s">
        <v>60</v>
      </c>
      <c r="G60" s="210">
        <v>10</v>
      </c>
      <c r="H60" s="108">
        <v>40209</v>
      </c>
      <c r="I60" s="229"/>
    </row>
    <row r="61" s="195" customFormat="1" ht="17.25" customHeight="1" spans="1:9">
      <c r="A61" s="207">
        <v>58</v>
      </c>
      <c r="B61" s="208"/>
      <c r="C61" s="209" t="s">
        <v>235</v>
      </c>
      <c r="D61" s="210">
        <v>100</v>
      </c>
      <c r="E61" s="208"/>
      <c r="F61" s="210" t="s">
        <v>60</v>
      </c>
      <c r="G61" s="210">
        <v>1</v>
      </c>
      <c r="H61" s="108">
        <v>40512</v>
      </c>
      <c r="I61" s="229"/>
    </row>
    <row r="62" s="195" customFormat="1" ht="17.25" customHeight="1" spans="1:9">
      <c r="A62" s="207">
        <v>59</v>
      </c>
      <c r="B62" s="208"/>
      <c r="C62" s="221" t="s">
        <v>236</v>
      </c>
      <c r="D62" s="224"/>
      <c r="E62" s="223"/>
      <c r="F62" s="224" t="s">
        <v>60</v>
      </c>
      <c r="G62" s="224">
        <v>1</v>
      </c>
      <c r="H62" s="225">
        <v>40908</v>
      </c>
      <c r="I62" s="230"/>
    </row>
    <row r="63" s="195" customFormat="1" ht="17.25" customHeight="1" spans="1:9">
      <c r="A63" s="207">
        <v>60</v>
      </c>
      <c r="B63" s="208"/>
      <c r="C63" s="209" t="s">
        <v>237</v>
      </c>
      <c r="D63" s="220"/>
      <c r="E63" s="208"/>
      <c r="F63" s="210" t="s">
        <v>75</v>
      </c>
      <c r="G63" s="210">
        <v>1</v>
      </c>
      <c r="H63" s="108">
        <v>40209</v>
      </c>
      <c r="I63" s="229"/>
    </row>
    <row r="64" s="195" customFormat="1" ht="17.25" customHeight="1" spans="1:9">
      <c r="A64" s="207">
        <v>61</v>
      </c>
      <c r="B64" s="208"/>
      <c r="C64" s="209" t="s">
        <v>238</v>
      </c>
      <c r="D64" s="220"/>
      <c r="E64" s="208"/>
      <c r="F64" s="210" t="s">
        <v>60</v>
      </c>
      <c r="G64" s="210">
        <v>5</v>
      </c>
      <c r="H64" s="211">
        <v>39933</v>
      </c>
      <c r="I64" s="229"/>
    </row>
    <row r="65" s="195" customFormat="1" ht="17.25" customHeight="1" spans="1:9">
      <c r="A65" s="207">
        <v>62</v>
      </c>
      <c r="B65" s="208"/>
      <c r="C65" s="209" t="s">
        <v>239</v>
      </c>
      <c r="D65" s="220"/>
      <c r="E65" s="208"/>
      <c r="F65" s="210" t="s">
        <v>60</v>
      </c>
      <c r="G65" s="210">
        <v>4</v>
      </c>
      <c r="H65" s="108">
        <v>40209</v>
      </c>
      <c r="I65" s="229"/>
    </row>
    <row r="66" s="195" customFormat="1" ht="17.25" customHeight="1" spans="1:9">
      <c r="A66" s="207">
        <v>63</v>
      </c>
      <c r="B66" s="208"/>
      <c r="C66" s="209" t="s">
        <v>240</v>
      </c>
      <c r="D66" s="220"/>
      <c r="E66" s="208"/>
      <c r="F66" s="210" t="s">
        <v>196</v>
      </c>
      <c r="G66" s="210">
        <v>2</v>
      </c>
      <c r="H66" s="108">
        <v>40209</v>
      </c>
      <c r="I66" s="229"/>
    </row>
    <row r="67" s="195" customFormat="1" ht="17.25" customHeight="1" spans="1:9">
      <c r="A67" s="207">
        <v>64</v>
      </c>
      <c r="B67" s="208"/>
      <c r="C67" s="209" t="s">
        <v>241</v>
      </c>
      <c r="D67" s="220"/>
      <c r="E67" s="208"/>
      <c r="F67" s="210" t="s">
        <v>196</v>
      </c>
      <c r="G67" s="210">
        <v>2</v>
      </c>
      <c r="H67" s="108">
        <v>40209</v>
      </c>
      <c r="I67" s="229"/>
    </row>
    <row r="68" s="195" customFormat="1" ht="17.25" customHeight="1" spans="1:9">
      <c r="A68" s="207">
        <v>65</v>
      </c>
      <c r="B68" s="208"/>
      <c r="C68" s="209" t="s">
        <v>242</v>
      </c>
      <c r="D68" s="220"/>
      <c r="E68" s="208"/>
      <c r="F68" s="210" t="s">
        <v>196</v>
      </c>
      <c r="G68" s="210">
        <v>1</v>
      </c>
      <c r="H68" s="108">
        <v>40512</v>
      </c>
      <c r="I68" s="229"/>
    </row>
    <row r="69" s="195" customFormat="1" ht="17.25" customHeight="1" spans="1:9">
      <c r="A69" s="207">
        <v>66</v>
      </c>
      <c r="B69" s="208"/>
      <c r="C69" s="209" t="s">
        <v>243</v>
      </c>
      <c r="D69" s="220"/>
      <c r="E69" s="208"/>
      <c r="F69" s="210" t="s">
        <v>75</v>
      </c>
      <c r="G69" s="210">
        <v>1</v>
      </c>
      <c r="H69" s="108">
        <v>40209</v>
      </c>
      <c r="I69" s="229"/>
    </row>
    <row r="70" s="195" customFormat="1" ht="17.25" customHeight="1" spans="1:9">
      <c r="A70" s="207">
        <v>67</v>
      </c>
      <c r="B70" s="208"/>
      <c r="C70" s="209" t="s">
        <v>244</v>
      </c>
      <c r="D70" s="220"/>
      <c r="E70" s="208"/>
      <c r="F70" s="210" t="s">
        <v>75</v>
      </c>
      <c r="G70" s="210">
        <v>1</v>
      </c>
      <c r="H70" s="211">
        <v>39933</v>
      </c>
      <c r="I70" s="229"/>
    </row>
    <row r="71" s="195" customFormat="1" ht="17.25" customHeight="1" spans="1:9">
      <c r="A71" s="207">
        <v>68</v>
      </c>
      <c r="B71" s="208"/>
      <c r="C71" s="209" t="s">
        <v>245</v>
      </c>
      <c r="D71" s="220"/>
      <c r="E71" s="208"/>
      <c r="F71" s="210" t="s">
        <v>75</v>
      </c>
      <c r="G71" s="210">
        <v>11</v>
      </c>
      <c r="H71" s="108">
        <v>40209</v>
      </c>
      <c r="I71" s="229"/>
    </row>
    <row r="72" s="195" customFormat="1" ht="17.25" customHeight="1" spans="1:9">
      <c r="A72" s="207">
        <v>69</v>
      </c>
      <c r="B72" s="208"/>
      <c r="C72" s="209" t="s">
        <v>246</v>
      </c>
      <c r="D72" s="220"/>
      <c r="E72" s="208"/>
      <c r="F72" s="210" t="s">
        <v>75</v>
      </c>
      <c r="G72" s="210">
        <v>6</v>
      </c>
      <c r="H72" s="108">
        <v>40209</v>
      </c>
      <c r="I72" s="229"/>
    </row>
    <row r="73" s="195" customFormat="1" ht="17.25" customHeight="1" spans="1:9">
      <c r="A73" s="207">
        <v>70</v>
      </c>
      <c r="B73" s="208"/>
      <c r="C73" s="209" t="s">
        <v>247</v>
      </c>
      <c r="D73" s="220"/>
      <c r="E73" s="208"/>
      <c r="F73" s="210" t="s">
        <v>60</v>
      </c>
      <c r="G73" s="210">
        <v>1</v>
      </c>
      <c r="H73" s="211">
        <v>39933</v>
      </c>
      <c r="I73" s="229"/>
    </row>
    <row r="74" s="195" customFormat="1" ht="17.25" customHeight="1" spans="1:9">
      <c r="A74" s="207">
        <v>71</v>
      </c>
      <c r="B74" s="208"/>
      <c r="C74" s="231" t="s">
        <v>248</v>
      </c>
      <c r="D74" s="220"/>
      <c r="F74" s="210" t="s">
        <v>75</v>
      </c>
      <c r="G74" s="210">
        <v>42</v>
      </c>
      <c r="H74" s="108">
        <v>40209</v>
      </c>
      <c r="I74" s="229"/>
    </row>
    <row r="75" s="195" customFormat="1" ht="17.25" customHeight="1" spans="1:9">
      <c r="A75" s="207">
        <v>72</v>
      </c>
      <c r="B75" s="208"/>
      <c r="C75" s="209" t="s">
        <v>249</v>
      </c>
      <c r="D75" s="220"/>
      <c r="E75" s="208"/>
      <c r="F75" s="210" t="s">
        <v>60</v>
      </c>
      <c r="G75" s="210">
        <v>1</v>
      </c>
      <c r="H75" s="211">
        <v>39933</v>
      </c>
      <c r="I75" s="229"/>
    </row>
    <row r="76" s="195" customFormat="1" ht="17.25" customHeight="1" spans="1:9">
      <c r="A76" s="207">
        <v>73</v>
      </c>
      <c r="B76" s="208"/>
      <c r="C76" s="209" t="s">
        <v>68</v>
      </c>
      <c r="D76" s="210" t="s">
        <v>250</v>
      </c>
      <c r="E76" s="208"/>
      <c r="F76" s="210" t="s">
        <v>75</v>
      </c>
      <c r="G76" s="210">
        <v>4</v>
      </c>
      <c r="H76" s="108">
        <v>40209</v>
      </c>
      <c r="I76" s="229"/>
    </row>
    <row r="77" s="195" customFormat="1" ht="17.25" customHeight="1" spans="1:9">
      <c r="A77" s="207">
        <v>74</v>
      </c>
      <c r="B77" s="208"/>
      <c r="C77" s="209" t="s">
        <v>68</v>
      </c>
      <c r="D77" s="210" t="s">
        <v>251</v>
      </c>
      <c r="E77" s="208"/>
      <c r="F77" s="210" t="s">
        <v>75</v>
      </c>
      <c r="G77" s="210">
        <v>7</v>
      </c>
      <c r="H77" s="211">
        <v>39933</v>
      </c>
      <c r="I77" s="229"/>
    </row>
    <row r="78" s="195" customFormat="1" ht="17.25" customHeight="1" spans="1:9">
      <c r="A78" s="207">
        <v>75</v>
      </c>
      <c r="B78" s="208"/>
      <c r="C78" s="209" t="s">
        <v>68</v>
      </c>
      <c r="D78" s="210" t="s">
        <v>252</v>
      </c>
      <c r="E78" s="208"/>
      <c r="F78" s="210" t="s">
        <v>75</v>
      </c>
      <c r="G78" s="210">
        <v>4</v>
      </c>
      <c r="H78" s="108">
        <v>40512</v>
      </c>
      <c r="I78" s="229"/>
    </row>
    <row r="79" s="195" customFormat="1" ht="17.25" customHeight="1" spans="1:9">
      <c r="A79" s="207">
        <v>76</v>
      </c>
      <c r="B79" s="208"/>
      <c r="C79" s="209" t="s">
        <v>71</v>
      </c>
      <c r="D79" s="210" t="s">
        <v>250</v>
      </c>
      <c r="E79" s="208"/>
      <c r="F79" s="210" t="s">
        <v>75</v>
      </c>
      <c r="G79" s="210">
        <v>4</v>
      </c>
      <c r="H79" s="108">
        <v>40209</v>
      </c>
      <c r="I79" s="229"/>
    </row>
    <row r="80" s="195" customFormat="1" ht="17.25" customHeight="1" spans="1:9">
      <c r="A80" s="207">
        <v>77</v>
      </c>
      <c r="B80" s="208"/>
      <c r="C80" s="209" t="s">
        <v>71</v>
      </c>
      <c r="D80" s="210" t="s">
        <v>253</v>
      </c>
      <c r="E80" s="208"/>
      <c r="F80" s="210" t="s">
        <v>75</v>
      </c>
      <c r="G80" s="210">
        <v>2</v>
      </c>
      <c r="H80" s="108">
        <v>40209</v>
      </c>
      <c r="I80" s="229"/>
    </row>
    <row r="81" s="195" customFormat="1" ht="17.25" customHeight="1" spans="1:9">
      <c r="A81" s="207">
        <v>78</v>
      </c>
      <c r="B81" s="208"/>
      <c r="C81" s="209" t="s">
        <v>71</v>
      </c>
      <c r="D81" s="210" t="s">
        <v>254</v>
      </c>
      <c r="E81" s="208"/>
      <c r="F81" s="210" t="s">
        <v>75</v>
      </c>
      <c r="G81" s="210">
        <v>17</v>
      </c>
      <c r="H81" s="108">
        <v>40209</v>
      </c>
      <c r="I81" s="229"/>
    </row>
    <row r="82" s="195" customFormat="1" ht="17.25" customHeight="1" spans="1:9">
      <c r="A82" s="207">
        <v>79</v>
      </c>
      <c r="B82" s="208"/>
      <c r="C82" s="209" t="s">
        <v>71</v>
      </c>
      <c r="D82" s="210" t="s">
        <v>255</v>
      </c>
      <c r="E82" s="208"/>
      <c r="F82" s="210" t="s">
        <v>75</v>
      </c>
      <c r="G82" s="210">
        <v>2</v>
      </c>
      <c r="H82" s="108">
        <v>40512</v>
      </c>
      <c r="I82" s="229"/>
    </row>
    <row r="83" s="195" customFormat="1" ht="17.25" customHeight="1" spans="1:9">
      <c r="A83" s="207">
        <v>80</v>
      </c>
      <c r="B83" s="208"/>
      <c r="C83" s="209" t="s">
        <v>135</v>
      </c>
      <c r="D83" s="210"/>
      <c r="E83" s="208"/>
      <c r="F83" s="210" t="s">
        <v>75</v>
      </c>
      <c r="G83" s="210">
        <v>1</v>
      </c>
      <c r="H83" s="211">
        <v>39933</v>
      </c>
      <c r="I83" s="229"/>
    </row>
    <row r="84" s="195" customFormat="1" ht="17.25" customHeight="1" spans="1:9">
      <c r="A84" s="207">
        <v>81</v>
      </c>
      <c r="B84" s="208"/>
      <c r="C84" s="209" t="s">
        <v>116</v>
      </c>
      <c r="D84" s="210"/>
      <c r="E84" s="208"/>
      <c r="F84" s="210" t="s">
        <v>75</v>
      </c>
      <c r="G84" s="210">
        <v>16</v>
      </c>
      <c r="H84" s="211">
        <v>39933</v>
      </c>
      <c r="I84" s="229"/>
    </row>
    <row r="85" s="195" customFormat="1" ht="17.25" customHeight="1" spans="1:9">
      <c r="A85" s="207">
        <v>82</v>
      </c>
      <c r="B85" s="208"/>
      <c r="C85" s="209" t="s">
        <v>256</v>
      </c>
      <c r="D85" s="210"/>
      <c r="E85" s="208"/>
      <c r="F85" s="210" t="s">
        <v>60</v>
      </c>
      <c r="G85" s="210">
        <v>1</v>
      </c>
      <c r="H85" s="211">
        <v>39933</v>
      </c>
      <c r="I85" s="229"/>
    </row>
    <row r="86" s="195" customFormat="1" ht="17.25" customHeight="1" spans="1:9">
      <c r="A86" s="207">
        <v>83</v>
      </c>
      <c r="B86" s="208"/>
      <c r="C86" s="209" t="s">
        <v>257</v>
      </c>
      <c r="D86" s="210"/>
      <c r="E86" s="208"/>
      <c r="F86" s="210" t="s">
        <v>60</v>
      </c>
      <c r="G86" s="210">
        <v>18</v>
      </c>
      <c r="H86" s="108">
        <v>40209</v>
      </c>
      <c r="I86" s="229"/>
    </row>
    <row r="87" s="195" customFormat="1" ht="17.25" customHeight="1" spans="1:9">
      <c r="A87" s="207">
        <v>84</v>
      </c>
      <c r="B87" s="208"/>
      <c r="C87" s="209" t="s">
        <v>258</v>
      </c>
      <c r="D87" s="210"/>
      <c r="E87" s="208"/>
      <c r="F87" s="210" t="s">
        <v>60</v>
      </c>
      <c r="G87" s="210">
        <v>1</v>
      </c>
      <c r="H87" s="108">
        <v>40209</v>
      </c>
      <c r="I87" s="229"/>
    </row>
    <row r="88" s="195" customFormat="1" ht="17.25" customHeight="1" spans="1:9">
      <c r="A88" s="207">
        <v>85</v>
      </c>
      <c r="B88" s="208"/>
      <c r="C88" s="209" t="s">
        <v>149</v>
      </c>
      <c r="D88" s="210"/>
      <c r="E88" s="208"/>
      <c r="F88" s="210" t="s">
        <v>75</v>
      </c>
      <c r="G88" s="210">
        <v>6</v>
      </c>
      <c r="H88" s="108">
        <v>40512</v>
      </c>
      <c r="I88" s="229"/>
    </row>
    <row r="89" s="195" customFormat="1" ht="17.25" customHeight="1" spans="1:9">
      <c r="A89" s="207">
        <v>86</v>
      </c>
      <c r="B89" s="208"/>
      <c r="C89" s="209" t="s">
        <v>152</v>
      </c>
      <c r="D89" s="210"/>
      <c r="E89" s="208"/>
      <c r="F89" s="210" t="s">
        <v>75</v>
      </c>
      <c r="G89" s="210">
        <v>5</v>
      </c>
      <c r="H89" s="108">
        <v>40512</v>
      </c>
      <c r="I89" s="229"/>
    </row>
    <row r="90" s="195" customFormat="1" ht="17.25" customHeight="1" spans="1:9">
      <c r="A90" s="207">
        <v>87</v>
      </c>
      <c r="B90" s="208"/>
      <c r="C90" s="209" t="s">
        <v>259</v>
      </c>
      <c r="D90" s="210"/>
      <c r="E90" s="208"/>
      <c r="F90" s="210" t="s">
        <v>75</v>
      </c>
      <c r="G90" s="210">
        <v>2</v>
      </c>
      <c r="H90" s="108">
        <v>40908</v>
      </c>
      <c r="I90" s="229"/>
    </row>
    <row r="91" s="195" customFormat="1" ht="17.25" customHeight="1" spans="1:9">
      <c r="A91" s="207">
        <v>88</v>
      </c>
      <c r="B91" s="208"/>
      <c r="C91" s="209" t="s">
        <v>260</v>
      </c>
      <c r="D91" s="210"/>
      <c r="E91" s="208"/>
      <c r="F91" s="210" t="s">
        <v>75</v>
      </c>
      <c r="G91" s="210">
        <v>5</v>
      </c>
      <c r="H91" s="108">
        <v>40209</v>
      </c>
      <c r="I91" s="229"/>
    </row>
    <row r="92" s="195" customFormat="1" ht="17.25" customHeight="1" spans="1:9">
      <c r="A92" s="207">
        <v>89</v>
      </c>
      <c r="B92" s="208"/>
      <c r="C92" s="209" t="s">
        <v>76</v>
      </c>
      <c r="D92" s="210"/>
      <c r="E92" s="208"/>
      <c r="F92" s="210" t="s">
        <v>60</v>
      </c>
      <c r="G92" s="210">
        <v>1</v>
      </c>
      <c r="H92" s="108">
        <v>40209</v>
      </c>
      <c r="I92" s="229"/>
    </row>
    <row r="93" s="195" customFormat="1" ht="17.25" customHeight="1" spans="1:9">
      <c r="A93" s="207">
        <v>90</v>
      </c>
      <c r="B93" s="208"/>
      <c r="C93" s="209" t="s">
        <v>261</v>
      </c>
      <c r="D93" s="210"/>
      <c r="E93" s="208"/>
      <c r="F93" s="210" t="s">
        <v>75</v>
      </c>
      <c r="G93" s="210">
        <v>15</v>
      </c>
      <c r="H93" s="211">
        <v>39933</v>
      </c>
      <c r="I93" s="229"/>
    </row>
    <row r="94" s="195" customFormat="1" ht="17.25" customHeight="1" spans="1:9">
      <c r="A94" s="207">
        <v>91</v>
      </c>
      <c r="B94" s="208"/>
      <c r="C94" s="209" t="s">
        <v>74</v>
      </c>
      <c r="D94" s="210"/>
      <c r="E94" s="208"/>
      <c r="F94" s="210" t="s">
        <v>75</v>
      </c>
      <c r="G94" s="210">
        <v>5</v>
      </c>
      <c r="H94" s="108">
        <v>40209</v>
      </c>
      <c r="I94" s="229"/>
    </row>
    <row r="95" s="195" customFormat="1" ht="17.25" customHeight="1" spans="1:9">
      <c r="A95" s="207">
        <v>92</v>
      </c>
      <c r="B95" s="208"/>
      <c r="C95" s="209" t="s">
        <v>262</v>
      </c>
      <c r="D95" s="210"/>
      <c r="E95" s="208"/>
      <c r="F95" s="210" t="s">
        <v>60</v>
      </c>
      <c r="G95" s="210">
        <v>1</v>
      </c>
      <c r="H95" s="108">
        <v>40209</v>
      </c>
      <c r="I95" s="229"/>
    </row>
    <row r="96" s="195" customFormat="1" ht="17.25" customHeight="1" spans="1:9">
      <c r="A96" s="207">
        <v>93</v>
      </c>
      <c r="B96" s="208"/>
      <c r="C96" s="209" t="s">
        <v>263</v>
      </c>
      <c r="D96" s="210"/>
      <c r="E96" s="208"/>
      <c r="F96" s="210" t="s">
        <v>60</v>
      </c>
      <c r="G96" s="210">
        <v>2</v>
      </c>
      <c r="H96" s="108">
        <v>40209</v>
      </c>
      <c r="I96" s="229"/>
    </row>
    <row r="97" s="195" customFormat="1" ht="17.25" customHeight="1" spans="1:9">
      <c r="A97" s="207">
        <v>94</v>
      </c>
      <c r="B97" s="208"/>
      <c r="C97" s="209" t="s">
        <v>264</v>
      </c>
      <c r="D97" s="210"/>
      <c r="E97" s="208"/>
      <c r="F97" s="210" t="s">
        <v>155</v>
      </c>
      <c r="G97" s="210">
        <v>5</v>
      </c>
      <c r="H97" s="211">
        <v>39933</v>
      </c>
      <c r="I97" s="229"/>
    </row>
    <row r="98" s="195" customFormat="1" ht="17.25" customHeight="1" spans="1:9">
      <c r="A98" s="207">
        <v>95</v>
      </c>
      <c r="B98" s="208"/>
      <c r="C98" s="209" t="s">
        <v>264</v>
      </c>
      <c r="D98" s="210"/>
      <c r="E98" s="208"/>
      <c r="F98" s="210" t="s">
        <v>155</v>
      </c>
      <c r="G98" s="210">
        <v>3</v>
      </c>
      <c r="H98" s="108">
        <v>40512</v>
      </c>
      <c r="I98" s="229"/>
    </row>
    <row r="99" s="195" customFormat="1" ht="17.25" customHeight="1" spans="1:9">
      <c r="A99" s="207">
        <v>96</v>
      </c>
      <c r="B99" s="208"/>
      <c r="C99" s="209" t="s">
        <v>265</v>
      </c>
      <c r="D99" s="210"/>
      <c r="E99" s="208"/>
      <c r="F99" s="210" t="s">
        <v>155</v>
      </c>
      <c r="G99" s="210">
        <v>2</v>
      </c>
      <c r="H99" s="108">
        <v>40512</v>
      </c>
      <c r="I99" s="229"/>
    </row>
    <row r="100" s="195" customFormat="1" ht="17.25" customHeight="1" spans="1:9">
      <c r="A100" s="207">
        <v>97</v>
      </c>
      <c r="B100" s="208"/>
      <c r="C100" s="209" t="s">
        <v>266</v>
      </c>
      <c r="D100" s="210"/>
      <c r="E100" s="208"/>
      <c r="F100" s="210" t="s">
        <v>75</v>
      </c>
      <c r="G100" s="210">
        <v>2</v>
      </c>
      <c r="H100" s="108">
        <v>40209</v>
      </c>
      <c r="I100" s="229"/>
    </row>
    <row r="101" s="195" customFormat="1" ht="17.25" customHeight="1" spans="1:9">
      <c r="A101" s="207">
        <v>98</v>
      </c>
      <c r="B101" s="208"/>
      <c r="C101" s="209" t="s">
        <v>267</v>
      </c>
      <c r="D101" s="210"/>
      <c r="E101" s="208"/>
      <c r="F101" s="210" t="s">
        <v>268</v>
      </c>
      <c r="G101" s="210">
        <v>200</v>
      </c>
      <c r="H101" s="211">
        <v>39933</v>
      </c>
      <c r="I101" s="229"/>
    </row>
    <row r="102" s="195" customFormat="1" ht="17.25" customHeight="1" spans="1:9">
      <c r="A102" s="207">
        <v>99</v>
      </c>
      <c r="B102" s="208"/>
      <c r="C102" s="209" t="s">
        <v>269</v>
      </c>
      <c r="D102" s="210"/>
      <c r="E102" s="208"/>
      <c r="F102" s="210" t="s">
        <v>75</v>
      </c>
      <c r="G102" s="210">
        <v>1</v>
      </c>
      <c r="H102" s="108">
        <v>40209</v>
      </c>
      <c r="I102" s="229"/>
    </row>
    <row r="103" s="195" customFormat="1" ht="17.25" customHeight="1" spans="1:9">
      <c r="A103" s="207">
        <v>100</v>
      </c>
      <c r="B103" s="208"/>
      <c r="C103" s="209" t="s">
        <v>270</v>
      </c>
      <c r="D103" s="210"/>
      <c r="E103" s="208"/>
      <c r="F103" s="210" t="s">
        <v>75</v>
      </c>
      <c r="G103" s="210">
        <v>1</v>
      </c>
      <c r="H103" s="108">
        <v>40209</v>
      </c>
      <c r="I103" s="229"/>
    </row>
    <row r="104" s="195" customFormat="1" ht="17.25" customHeight="1" spans="1:9">
      <c r="A104" s="207">
        <v>101</v>
      </c>
      <c r="B104" s="208"/>
      <c r="C104" s="209" t="s">
        <v>271</v>
      </c>
      <c r="D104" s="210"/>
      <c r="E104" s="208"/>
      <c r="F104" s="210" t="s">
        <v>75</v>
      </c>
      <c r="G104" s="210">
        <v>1</v>
      </c>
      <c r="H104" s="211">
        <v>39933</v>
      </c>
      <c r="I104" s="229"/>
    </row>
    <row r="105" s="195" customFormat="1" ht="17.25" customHeight="1" spans="1:9">
      <c r="A105" s="207">
        <v>102</v>
      </c>
      <c r="B105" s="208"/>
      <c r="C105" s="209" t="s">
        <v>272</v>
      </c>
      <c r="D105" s="210"/>
      <c r="E105" s="208"/>
      <c r="F105" s="210" t="s">
        <v>75</v>
      </c>
      <c r="G105" s="210">
        <v>1</v>
      </c>
      <c r="H105" s="108">
        <v>40209</v>
      </c>
      <c r="I105" s="229"/>
    </row>
    <row r="106" s="195" customFormat="1" ht="17.25" customHeight="1" spans="1:9">
      <c r="A106" s="207">
        <v>103</v>
      </c>
      <c r="B106" s="208"/>
      <c r="C106" s="209" t="s">
        <v>273</v>
      </c>
      <c r="D106" s="210"/>
      <c r="E106" s="208"/>
      <c r="F106" s="210" t="s">
        <v>75</v>
      </c>
      <c r="G106" s="210">
        <v>4</v>
      </c>
      <c r="H106" s="211">
        <v>39933</v>
      </c>
      <c r="I106" s="229"/>
    </row>
    <row r="107" s="195" customFormat="1" ht="17.25" customHeight="1" spans="1:9">
      <c r="A107" s="207">
        <v>104</v>
      </c>
      <c r="B107" s="208"/>
      <c r="C107" s="209" t="s">
        <v>274</v>
      </c>
      <c r="D107" s="210"/>
      <c r="E107" s="208"/>
      <c r="F107" s="210" t="s">
        <v>60</v>
      </c>
      <c r="G107" s="210">
        <v>28</v>
      </c>
      <c r="H107" s="108">
        <v>40209</v>
      </c>
      <c r="I107" s="229"/>
    </row>
    <row r="108" s="195" customFormat="1" ht="17.25" customHeight="1" spans="1:9">
      <c r="A108" s="207">
        <v>105</v>
      </c>
      <c r="B108" s="208"/>
      <c r="C108" s="209" t="s">
        <v>90</v>
      </c>
      <c r="D108" s="210"/>
      <c r="E108" s="208"/>
      <c r="F108" s="210" t="s">
        <v>60</v>
      </c>
      <c r="G108" s="210">
        <v>10</v>
      </c>
      <c r="H108" s="108">
        <v>40512</v>
      </c>
      <c r="I108" s="229"/>
    </row>
    <row r="109" s="195" customFormat="1" ht="17.25" customHeight="1" spans="1:9">
      <c r="A109" s="207">
        <v>106</v>
      </c>
      <c r="B109" s="208"/>
      <c r="C109" s="209" t="s">
        <v>92</v>
      </c>
      <c r="D109" s="210"/>
      <c r="E109" s="208"/>
      <c r="F109" s="210" t="s">
        <v>60</v>
      </c>
      <c r="G109" s="210">
        <v>3</v>
      </c>
      <c r="H109" s="108">
        <v>40209</v>
      </c>
      <c r="I109" s="229"/>
    </row>
    <row r="110" s="195" customFormat="1" ht="17.25" customHeight="1" spans="1:9">
      <c r="A110" s="207">
        <v>107</v>
      </c>
      <c r="B110" s="208"/>
      <c r="C110" s="209" t="s">
        <v>275</v>
      </c>
      <c r="D110" s="210"/>
      <c r="E110" s="208"/>
      <c r="F110" s="210" t="s">
        <v>60</v>
      </c>
      <c r="G110" s="210">
        <v>3</v>
      </c>
      <c r="H110" s="108">
        <v>41060</v>
      </c>
      <c r="I110" s="229"/>
    </row>
    <row r="111" s="195" customFormat="1" ht="17.25" customHeight="1" spans="1:9">
      <c r="A111" s="207">
        <v>108</v>
      </c>
      <c r="B111" s="208"/>
      <c r="C111" s="209" t="s">
        <v>276</v>
      </c>
      <c r="D111" s="220"/>
      <c r="E111" s="208"/>
      <c r="F111" s="210" t="s">
        <v>60</v>
      </c>
      <c r="G111" s="210">
        <v>1</v>
      </c>
      <c r="H111" s="108">
        <v>40908</v>
      </c>
      <c r="I111" s="229"/>
    </row>
    <row r="112" spans="1:9">
      <c r="A112" s="232" t="s">
        <v>280</v>
      </c>
      <c r="B112" s="232"/>
      <c r="C112" s="232"/>
      <c r="D112" s="232"/>
      <c r="E112" s="232"/>
      <c r="F112" s="232"/>
      <c r="G112" s="232">
        <f>SUM(G4:G111)</f>
        <v>898</v>
      </c>
      <c r="H112" s="232"/>
      <c r="I112" s="23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showZeros="0" topLeftCell="A4" workbookViewId="0">
      <selection activeCell="E21" sqref="E21"/>
    </sheetView>
  </sheetViews>
  <sheetFormatPr defaultColWidth="9" defaultRowHeight="20.1" customHeight="1"/>
  <cols>
    <col min="1" max="1" width="3" style="62" customWidth="1"/>
    <col min="2" max="2" width="23.875" style="125" customWidth="1"/>
    <col min="3" max="3" width="21.75" style="126" customWidth="1"/>
    <col min="4" max="4" width="7.875" style="62" customWidth="1"/>
    <col min="5" max="5" width="6.25" style="127" customWidth="1"/>
    <col min="6" max="6" width="5.125" style="127" customWidth="1"/>
    <col min="7" max="7" width="10.625" style="62" customWidth="1"/>
    <col min="8" max="8" width="5.875" style="62" customWidth="1"/>
    <col min="9" max="9" width="5.25" style="62" customWidth="1"/>
    <col min="10" max="10" width="10.625" style="63" customWidth="1"/>
    <col min="11" max="11" width="12" style="63" customWidth="1"/>
    <col min="12" max="12" width="13.125" style="63" customWidth="1"/>
    <col min="13" max="13" width="9.625" style="64" customWidth="1"/>
    <col min="14" max="14" width="11" style="63" customWidth="1"/>
    <col min="15" max="15" width="9.375" style="127" customWidth="1"/>
    <col min="16" max="16" width="16.375" style="125" customWidth="1"/>
    <col min="17" max="16384" width="9" style="62"/>
  </cols>
  <sheetData>
    <row r="1" s="59" customFormat="1" ht="30" customHeight="1" spans="1:16">
      <c r="A1" s="67" t="s">
        <v>281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0" customFormat="1" ht="19.5" customHeight="1" spans="1:16">
      <c r="A2" s="68" t="e">
        <f ca="1">#REF!</f>
        <v>#REF!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="60" customFormat="1" ht="19.5" customHeight="1" spans="1:16">
      <c r="A3" s="68"/>
      <c r="B3" s="128"/>
      <c r="C3" s="128"/>
      <c r="D3" s="68"/>
      <c r="E3" s="68"/>
      <c r="F3" s="68"/>
      <c r="G3" s="68"/>
      <c r="H3" s="68"/>
      <c r="I3" s="68"/>
      <c r="J3" s="68"/>
      <c r="K3" s="68"/>
      <c r="L3" s="68"/>
      <c r="M3" s="83"/>
      <c r="N3" s="68"/>
      <c r="O3" s="68"/>
      <c r="P3" s="176" t="s">
        <v>282</v>
      </c>
    </row>
    <row r="4" s="60" customFormat="1" ht="19.5" customHeight="1" spans="1:16">
      <c r="A4" s="60" t="e">
        <f ca="1">#REF!</f>
        <v>#REF!</v>
      </c>
      <c r="B4" s="61"/>
      <c r="C4" s="128"/>
      <c r="E4" s="68"/>
      <c r="F4" s="68"/>
      <c r="J4" s="82"/>
      <c r="K4" s="82"/>
      <c r="L4" s="82"/>
      <c r="M4" s="83"/>
      <c r="N4" s="82"/>
      <c r="O4" s="68"/>
      <c r="P4" s="177" t="s">
        <v>43</v>
      </c>
    </row>
    <row r="5" s="61" customFormat="1" ht="19.5" customHeight="1" spans="1:16">
      <c r="A5" s="70" t="s">
        <v>44</v>
      </c>
      <c r="B5" s="70" t="s">
        <v>283</v>
      </c>
      <c r="C5" s="70" t="s">
        <v>284</v>
      </c>
      <c r="D5" s="70" t="s">
        <v>48</v>
      </c>
      <c r="E5" s="70" t="s">
        <v>49</v>
      </c>
      <c r="F5" s="70" t="s">
        <v>50</v>
      </c>
      <c r="G5" s="70" t="s">
        <v>51</v>
      </c>
      <c r="H5" s="70" t="s">
        <v>52</v>
      </c>
      <c r="I5" s="70" t="s">
        <v>285</v>
      </c>
      <c r="J5" s="85" t="s">
        <v>16</v>
      </c>
      <c r="K5" s="86"/>
      <c r="L5" s="87" t="s">
        <v>53</v>
      </c>
      <c r="M5" s="87"/>
      <c r="N5" s="87"/>
      <c r="O5" s="70" t="s">
        <v>8</v>
      </c>
      <c r="P5" s="87" t="s">
        <v>54</v>
      </c>
    </row>
    <row r="6" s="61" customFormat="1" ht="19.5" customHeight="1" spans="1:16">
      <c r="A6" s="72"/>
      <c r="B6" s="72"/>
      <c r="C6" s="72"/>
      <c r="D6" s="72"/>
      <c r="E6" s="72"/>
      <c r="F6" s="72"/>
      <c r="G6" s="72"/>
      <c r="H6" s="72"/>
      <c r="I6" s="72"/>
      <c r="J6" s="89" t="s">
        <v>55</v>
      </c>
      <c r="K6" s="89" t="s">
        <v>56</v>
      </c>
      <c r="L6" s="89" t="s">
        <v>55</v>
      </c>
      <c r="M6" s="90" t="s">
        <v>57</v>
      </c>
      <c r="N6" s="89" t="s">
        <v>56</v>
      </c>
      <c r="O6" s="72"/>
      <c r="P6" s="87"/>
    </row>
    <row r="7" s="124" customFormat="1" ht="84.75" customHeight="1" spans="1:16">
      <c r="A7" s="129">
        <v>1</v>
      </c>
      <c r="B7" s="130" t="s">
        <v>286</v>
      </c>
      <c r="C7" s="131" t="s">
        <v>287</v>
      </c>
      <c r="D7" s="132"/>
      <c r="E7" s="133" t="s">
        <v>288</v>
      </c>
      <c r="F7" s="129">
        <v>1</v>
      </c>
      <c r="G7" s="134">
        <v>39965</v>
      </c>
      <c r="H7" s="135"/>
      <c r="I7" s="178"/>
      <c r="J7" s="179">
        <v>71641</v>
      </c>
      <c r="K7" s="180"/>
      <c r="L7" s="92"/>
      <c r="M7" s="94"/>
      <c r="N7" s="92"/>
      <c r="O7" s="181">
        <f t="shared" ref="O7:O20" si="0">IF(K7=0,,(N7-K7)/K7)</f>
        <v>0</v>
      </c>
      <c r="P7" s="182" t="s">
        <v>289</v>
      </c>
    </row>
    <row r="8" s="124" customFormat="1" ht="86.25" customHeight="1" spans="1:16">
      <c r="A8" s="129">
        <v>2</v>
      </c>
      <c r="B8" s="136" t="s">
        <v>290</v>
      </c>
      <c r="C8" s="137" t="s">
        <v>291</v>
      </c>
      <c r="D8" s="138" t="s">
        <v>292</v>
      </c>
      <c r="E8" s="133" t="s">
        <v>288</v>
      </c>
      <c r="F8" s="129">
        <v>1</v>
      </c>
      <c r="G8" s="134">
        <v>40118</v>
      </c>
      <c r="H8" s="135"/>
      <c r="I8" s="178"/>
      <c r="J8" s="183">
        <v>74905</v>
      </c>
      <c r="K8" s="180"/>
      <c r="L8" s="92">
        <v>75000</v>
      </c>
      <c r="M8" s="94">
        <v>0.05</v>
      </c>
      <c r="N8" s="92">
        <f>L8*M8</f>
        <v>3750</v>
      </c>
      <c r="O8" s="181">
        <f t="shared" si="0"/>
        <v>0</v>
      </c>
      <c r="P8" s="182" t="s">
        <v>293</v>
      </c>
    </row>
    <row r="9" s="124" customFormat="1" ht="69.75" customHeight="1" spans="1:16">
      <c r="A9" s="129">
        <v>3</v>
      </c>
      <c r="B9" s="130" t="s">
        <v>294</v>
      </c>
      <c r="C9" s="139" t="s">
        <v>295</v>
      </c>
      <c r="D9" s="140" t="s">
        <v>296</v>
      </c>
      <c r="E9" s="133" t="s">
        <v>288</v>
      </c>
      <c r="F9" s="141">
        <v>1</v>
      </c>
      <c r="G9" s="142">
        <v>40756</v>
      </c>
      <c r="H9" s="135"/>
      <c r="I9" s="178"/>
      <c r="J9" s="184">
        <v>150000</v>
      </c>
      <c r="K9" s="180">
        <v>75000</v>
      </c>
      <c r="L9" s="92">
        <v>112800</v>
      </c>
      <c r="M9" s="94">
        <v>0.35</v>
      </c>
      <c r="N9" s="92">
        <f>L9*M9</f>
        <v>39480</v>
      </c>
      <c r="O9" s="181">
        <f t="shared" si="0"/>
        <v>-0.474</v>
      </c>
      <c r="P9" s="182" t="s">
        <v>297</v>
      </c>
    </row>
    <row r="10" s="124" customFormat="1" ht="40.5" customHeight="1" spans="1:16">
      <c r="A10" s="129">
        <v>4</v>
      </c>
      <c r="B10" s="130" t="s">
        <v>298</v>
      </c>
      <c r="C10" s="143" t="s">
        <v>299</v>
      </c>
      <c r="D10" s="140" t="s">
        <v>300</v>
      </c>
      <c r="E10" s="140" t="s">
        <v>288</v>
      </c>
      <c r="F10" s="141">
        <v>1</v>
      </c>
      <c r="G10" s="142">
        <v>40876</v>
      </c>
      <c r="H10" s="135"/>
      <c r="I10" s="178"/>
      <c r="J10" s="184">
        <v>73800</v>
      </c>
      <c r="K10" s="180">
        <v>36900</v>
      </c>
      <c r="L10" s="92">
        <v>75000</v>
      </c>
      <c r="M10" s="94">
        <v>0.15</v>
      </c>
      <c r="N10" s="92">
        <f>L10*M10</f>
        <v>11250</v>
      </c>
      <c r="O10" s="181">
        <f t="shared" si="0"/>
        <v>-0.695</v>
      </c>
      <c r="P10" s="182" t="s">
        <v>301</v>
      </c>
    </row>
    <row r="11" s="124" customFormat="1" ht="31.5" customHeight="1" spans="1:16">
      <c r="A11" s="129">
        <v>5</v>
      </c>
      <c r="B11" s="144" t="s">
        <v>302</v>
      </c>
      <c r="C11" s="145" t="s">
        <v>303</v>
      </c>
      <c r="D11" s="146" t="s">
        <v>300</v>
      </c>
      <c r="E11" s="146" t="s">
        <v>288</v>
      </c>
      <c r="F11" s="141">
        <v>1</v>
      </c>
      <c r="G11" s="142">
        <v>40927</v>
      </c>
      <c r="H11" s="135"/>
      <c r="I11" s="178"/>
      <c r="J11" s="184">
        <v>74800</v>
      </c>
      <c r="K11" s="180">
        <v>37400</v>
      </c>
      <c r="L11" s="92">
        <v>75000</v>
      </c>
      <c r="M11" s="94">
        <v>0.2</v>
      </c>
      <c r="N11" s="92">
        <f>L11*M11</f>
        <v>15000</v>
      </c>
      <c r="O11" s="181">
        <f t="shared" si="0"/>
        <v>-0.599</v>
      </c>
      <c r="P11" s="182" t="s">
        <v>304</v>
      </c>
    </row>
    <row r="12" s="124" customFormat="1" ht="84" customHeight="1" spans="1:16">
      <c r="A12" s="129">
        <v>6</v>
      </c>
      <c r="B12" s="130" t="s">
        <v>305</v>
      </c>
      <c r="C12" s="143" t="s">
        <v>306</v>
      </c>
      <c r="D12" s="147"/>
      <c r="E12" s="140" t="s">
        <v>288</v>
      </c>
      <c r="F12" s="141">
        <v>1</v>
      </c>
      <c r="G12" s="148">
        <v>40282</v>
      </c>
      <c r="H12" s="135"/>
      <c r="I12" s="178"/>
      <c r="J12" s="185">
        <v>750000</v>
      </c>
      <c r="K12" s="180">
        <v>37500</v>
      </c>
      <c r="L12" s="92"/>
      <c r="M12" s="94"/>
      <c r="N12" s="92"/>
      <c r="O12" s="181">
        <f t="shared" si="0"/>
        <v>-1</v>
      </c>
      <c r="P12" s="182" t="s">
        <v>307</v>
      </c>
    </row>
    <row r="13" s="124" customFormat="1" ht="35.25" customHeight="1" spans="1:16">
      <c r="A13" s="129">
        <v>7</v>
      </c>
      <c r="B13" s="144" t="s">
        <v>308</v>
      </c>
      <c r="C13" s="149" t="s">
        <v>309</v>
      </c>
      <c r="D13" s="150"/>
      <c r="E13" s="151" t="s">
        <v>288</v>
      </c>
      <c r="F13" s="141">
        <v>1</v>
      </c>
      <c r="G13" s="152">
        <v>41670</v>
      </c>
      <c r="H13" s="135"/>
      <c r="I13" s="178"/>
      <c r="J13" s="186">
        <v>500000</v>
      </c>
      <c r="K13" s="180">
        <v>207700</v>
      </c>
      <c r="L13" s="92"/>
      <c r="M13" s="94"/>
      <c r="N13" s="92"/>
      <c r="O13" s="181">
        <f t="shared" si="0"/>
        <v>-1</v>
      </c>
      <c r="P13" s="182" t="s">
        <v>310</v>
      </c>
    </row>
    <row r="14" s="124" customFormat="1" ht="33" customHeight="1" spans="1:16">
      <c r="A14" s="129">
        <v>8</v>
      </c>
      <c r="B14" s="153" t="s">
        <v>311</v>
      </c>
      <c r="C14" s="154" t="s">
        <v>312</v>
      </c>
      <c r="D14" s="141"/>
      <c r="E14" s="155" t="s">
        <v>288</v>
      </c>
      <c r="F14" s="141">
        <v>1</v>
      </c>
      <c r="G14" s="152">
        <v>41759</v>
      </c>
      <c r="H14" s="135"/>
      <c r="I14" s="178"/>
      <c r="J14" s="186">
        <v>200000</v>
      </c>
      <c r="K14" s="180">
        <v>92560</v>
      </c>
      <c r="L14" s="92"/>
      <c r="M14" s="94"/>
      <c r="N14" s="92"/>
      <c r="O14" s="181">
        <f t="shared" si="0"/>
        <v>-1</v>
      </c>
      <c r="P14" s="182" t="s">
        <v>313</v>
      </c>
    </row>
    <row r="15" s="124" customFormat="1" ht="49.5" customHeight="1" spans="1:16">
      <c r="A15" s="129">
        <v>9</v>
      </c>
      <c r="B15" s="153" t="s">
        <v>314</v>
      </c>
      <c r="C15" s="156" t="s">
        <v>315</v>
      </c>
      <c r="D15" s="157"/>
      <c r="E15" s="158" t="s">
        <v>288</v>
      </c>
      <c r="F15" s="157">
        <v>1</v>
      </c>
      <c r="G15" s="152">
        <v>42308</v>
      </c>
      <c r="H15" s="135"/>
      <c r="I15" s="178"/>
      <c r="J15" s="187">
        <v>340000</v>
      </c>
      <c r="K15" s="180">
        <v>254048</v>
      </c>
      <c r="L15" s="92"/>
      <c r="M15" s="94"/>
      <c r="N15" s="92"/>
      <c r="O15" s="181">
        <f t="shared" si="0"/>
        <v>-1</v>
      </c>
      <c r="P15" s="182" t="s">
        <v>316</v>
      </c>
    </row>
    <row r="16" s="124" customFormat="1" ht="47.25" customHeight="1" spans="1:16">
      <c r="A16" s="129">
        <v>10</v>
      </c>
      <c r="B16" s="153" t="s">
        <v>317</v>
      </c>
      <c r="C16" s="156" t="s">
        <v>318</v>
      </c>
      <c r="D16" s="157"/>
      <c r="E16" s="158" t="s">
        <v>288</v>
      </c>
      <c r="F16" s="157">
        <v>1</v>
      </c>
      <c r="G16" s="152">
        <v>42308</v>
      </c>
      <c r="H16" s="159"/>
      <c r="I16" s="178"/>
      <c r="J16" s="187">
        <v>690000</v>
      </c>
      <c r="K16" s="180">
        <v>515568</v>
      </c>
      <c r="L16" s="92"/>
      <c r="M16" s="94"/>
      <c r="N16" s="92"/>
      <c r="O16" s="181">
        <f t="shared" si="0"/>
        <v>-1</v>
      </c>
      <c r="P16" s="182" t="s">
        <v>316</v>
      </c>
    </row>
    <row r="17" s="124" customFormat="1" ht="36.75" customHeight="1" spans="1:16">
      <c r="A17" s="129">
        <v>11</v>
      </c>
      <c r="B17" s="153" t="s">
        <v>319</v>
      </c>
      <c r="C17" s="156" t="s">
        <v>320</v>
      </c>
      <c r="D17" s="157"/>
      <c r="E17" s="158" t="s">
        <v>288</v>
      </c>
      <c r="F17" s="157">
        <v>1</v>
      </c>
      <c r="G17" s="152">
        <v>42613</v>
      </c>
      <c r="H17" s="135"/>
      <c r="I17" s="178"/>
      <c r="J17" s="188">
        <v>380000</v>
      </c>
      <c r="K17" s="180">
        <v>343976</v>
      </c>
      <c r="L17" s="92"/>
      <c r="M17" s="94"/>
      <c r="N17" s="92"/>
      <c r="O17" s="181">
        <f t="shared" si="0"/>
        <v>-1</v>
      </c>
      <c r="P17" s="182" t="s">
        <v>321</v>
      </c>
    </row>
    <row r="18" s="60" customFormat="1" ht="33" customHeight="1" spans="1:16">
      <c r="A18" s="111" t="s">
        <v>322</v>
      </c>
      <c r="B18" s="160"/>
      <c r="C18" s="160"/>
      <c r="D18" s="161"/>
      <c r="E18" s="162"/>
      <c r="F18" s="162"/>
      <c r="G18" s="161"/>
      <c r="H18" s="161"/>
      <c r="I18" s="161"/>
      <c r="J18" s="189">
        <f>SUM(J7:J17)</f>
        <v>3305146</v>
      </c>
      <c r="K18" s="189">
        <f>SUM(K7:K17)</f>
        <v>1600652</v>
      </c>
      <c r="L18" s="117">
        <f>SUM(L7:L17)</f>
        <v>337800</v>
      </c>
      <c r="M18" s="118"/>
      <c r="N18" s="117">
        <f>SUM(N7:N17)</f>
        <v>69480</v>
      </c>
      <c r="O18" s="181">
        <f t="shared" si="0"/>
        <v>-0.957</v>
      </c>
      <c r="P18" s="190"/>
    </row>
    <row r="19" s="60" customFormat="1" ht="19.5" customHeight="1" spans="1:16">
      <c r="A19" s="163" t="s">
        <v>323</v>
      </c>
      <c r="B19" s="164"/>
      <c r="C19" s="165"/>
      <c r="D19" s="161"/>
      <c r="E19" s="162"/>
      <c r="F19" s="162"/>
      <c r="G19" s="161"/>
      <c r="H19" s="161"/>
      <c r="I19" s="161"/>
      <c r="J19" s="189"/>
      <c r="K19" s="189"/>
      <c r="L19" s="117"/>
      <c r="M19" s="118"/>
      <c r="N19" s="117"/>
      <c r="O19" s="181">
        <f t="shared" si="0"/>
        <v>0</v>
      </c>
      <c r="P19" s="190"/>
    </row>
    <row r="20" s="60" customFormat="1" ht="19.5" customHeight="1" spans="1:16">
      <c r="A20" s="111" t="s">
        <v>322</v>
      </c>
      <c r="B20" s="160"/>
      <c r="C20" s="160"/>
      <c r="D20" s="166"/>
      <c r="E20" s="167"/>
      <c r="F20" s="167"/>
      <c r="G20" s="166"/>
      <c r="H20" s="166"/>
      <c r="I20" s="191"/>
      <c r="J20" s="192">
        <f>J18-J19</f>
        <v>3305146</v>
      </c>
      <c r="K20" s="192">
        <f>K18-K19</f>
        <v>1600652</v>
      </c>
      <c r="L20" s="120">
        <f>L18-L19</f>
        <v>337800</v>
      </c>
      <c r="M20" s="121"/>
      <c r="N20" s="120">
        <f>N18-N19</f>
        <v>69480</v>
      </c>
      <c r="O20" s="181">
        <f t="shared" si="0"/>
        <v>-0.957</v>
      </c>
      <c r="P20" s="190"/>
    </row>
    <row r="21" s="60" customFormat="1" ht="19.5" customHeight="1" spans="1:16">
      <c r="A21" s="113" t="e">
        <f ca="1">#REF!</f>
        <v>#REF!</v>
      </c>
      <c r="B21" s="168"/>
      <c r="C21" s="169"/>
      <c r="D21" s="114"/>
      <c r="E21" s="170"/>
      <c r="F21" s="170"/>
      <c r="G21" s="114"/>
      <c r="I21" s="114"/>
      <c r="L21" s="122" t="e">
        <f ca="1">机器设备!L444</f>
        <v>#REF!</v>
      </c>
      <c r="M21" s="83"/>
      <c r="N21" s="82"/>
      <c r="O21" s="68" t="e">
        <f ca="1">#REF!</f>
        <v>#REF!</v>
      </c>
      <c r="P21" s="61"/>
    </row>
    <row r="22" s="60" customFormat="1" ht="19.5" customHeight="1" spans="1:16">
      <c r="A22" s="113" t="e">
        <f ca="1">#REF!</f>
        <v>#REF!</v>
      </c>
      <c r="B22" s="168"/>
      <c r="C22" s="169"/>
      <c r="D22" s="114"/>
      <c r="E22" s="170"/>
      <c r="F22" s="170"/>
      <c r="G22" s="115"/>
      <c r="H22" s="114"/>
      <c r="I22" s="114"/>
      <c r="J22" s="82"/>
      <c r="K22" s="82"/>
      <c r="L22" s="82"/>
      <c r="M22" s="83"/>
      <c r="N22" s="82"/>
      <c r="O22" s="68"/>
      <c r="P22" s="61"/>
    </row>
    <row r="23" customHeight="1" spans="1:9">
      <c r="A23" s="171"/>
      <c r="B23" s="172"/>
      <c r="C23" s="173"/>
      <c r="D23" s="174"/>
      <c r="G23" s="175"/>
      <c r="H23" s="174"/>
      <c r="I23" s="174"/>
    </row>
  </sheetData>
  <mergeCells count="18">
    <mergeCell ref="A1:P1"/>
    <mergeCell ref="A2:P2"/>
    <mergeCell ref="J5:K5"/>
    <mergeCell ref="L5:N5"/>
    <mergeCell ref="A18:C18"/>
    <mergeCell ref="A19:C19"/>
    <mergeCell ref="A20:C2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</mergeCells>
  <hyperlinks>
    <hyperlink ref="P3" location="目录!A1" display="表4-6-5"/>
  </hyperlinks>
  <printOptions horizontalCentered="1"/>
  <pageMargins left="0.354166666666667" right="0.354166666666667" top="0.865277777777778" bottom="0.786805555555556" header="0.510416666666667" footer="0.510416666666667"/>
  <pageSetup paperSize="9" scale="75" orientation="landscape" horizontalDpi="180" verticalDpi="180"/>
  <headerFooter alignWithMargins="0">
    <oddHeader>&amp;R
&amp;"楷体_GB2312,常规"&amp;9共&amp;N页,第&amp;P页.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R87"/>
  <sheetViews>
    <sheetView showGridLines="0" showZeros="0" topLeftCell="E1" workbookViewId="0">
      <selection activeCell="H78" sqref="H78"/>
    </sheetView>
  </sheetViews>
  <sheetFormatPr defaultColWidth="9" defaultRowHeight="20.1" customHeight="1"/>
  <cols>
    <col min="1" max="1" width="3.625" style="62" customWidth="1"/>
    <col min="2" max="2" width="5.625" style="62" customWidth="1"/>
    <col min="3" max="3" width="18.375" style="62" customWidth="1"/>
    <col min="4" max="4" width="13.375" style="62" customWidth="1"/>
    <col min="5" max="5" width="8.125" style="62" customWidth="1"/>
    <col min="6" max="6" width="5.625" style="62" customWidth="1"/>
    <col min="7" max="7" width="6.375" style="62" customWidth="1"/>
    <col min="8" max="8" width="11.5" style="62" customWidth="1"/>
    <col min="9" max="9" width="9.375" style="63" customWidth="1"/>
    <col min="10" max="10" width="10.375" style="63" customWidth="1"/>
    <col min="11" max="11" width="8.625" style="63" customWidth="1"/>
    <col min="12" max="12" width="12.75" style="63" customWidth="1"/>
    <col min="13" max="13" width="7.375" style="64" customWidth="1"/>
    <col min="14" max="14" width="11.875" style="63" customWidth="1"/>
    <col min="15" max="15" width="6.375" style="62" customWidth="1"/>
    <col min="16" max="16" width="20.375" style="62" customWidth="1"/>
    <col min="17" max="17" width="15.625" style="65" customWidth="1"/>
    <col min="18" max="18" width="10.125" style="66" customWidth="1"/>
    <col min="19" max="16384" width="9" style="62"/>
  </cols>
  <sheetData>
    <row r="1" s="59" customFormat="1" ht="35.25" customHeight="1" spans="1:18">
      <c r="A1" s="67" t="s">
        <v>324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97"/>
      <c r="R1" s="98"/>
    </row>
    <row r="2" s="60" customFormat="1" ht="26.1" customHeight="1" spans="1:18">
      <c r="A2" s="68" t="e">
        <f ca="1">#REF!</f>
        <v>#REF!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99"/>
      <c r="R2" s="100"/>
    </row>
    <row r="3" s="60" customFormat="1" ht="24.75" customHeight="1" spans="1:18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81" t="s">
        <v>325</v>
      </c>
      <c r="Q3" s="99"/>
      <c r="R3" s="100"/>
    </row>
    <row r="4" s="60" customFormat="1" ht="20.45" customHeight="1" spans="1:18">
      <c r="A4" s="60" t="e">
        <f ca="1">#REF!</f>
        <v>#REF!</v>
      </c>
      <c r="D4" s="69"/>
      <c r="I4" s="82"/>
      <c r="J4" s="82"/>
      <c r="K4" s="82"/>
      <c r="L4" s="82"/>
      <c r="M4" s="83"/>
      <c r="N4" s="82"/>
      <c r="P4" s="84" t="s">
        <v>43</v>
      </c>
      <c r="Q4" s="99"/>
      <c r="R4" s="100"/>
    </row>
    <row r="5" s="61" customFormat="1" ht="20.45" customHeight="1" spans="1:18">
      <c r="A5" s="70" t="s">
        <v>44</v>
      </c>
      <c r="B5" s="70" t="s">
        <v>45</v>
      </c>
      <c r="C5" s="70" t="s">
        <v>46</v>
      </c>
      <c r="D5" s="70" t="s">
        <v>47</v>
      </c>
      <c r="E5" s="70" t="s">
        <v>48</v>
      </c>
      <c r="F5" s="70" t="s">
        <v>49</v>
      </c>
      <c r="G5" s="70" t="s">
        <v>50</v>
      </c>
      <c r="H5" s="71" t="s">
        <v>51</v>
      </c>
      <c r="I5" s="71" t="s">
        <v>52</v>
      </c>
      <c r="J5" s="85" t="s">
        <v>16</v>
      </c>
      <c r="K5" s="86"/>
      <c r="L5" s="87" t="s">
        <v>53</v>
      </c>
      <c r="M5" s="87"/>
      <c r="N5" s="87"/>
      <c r="O5" s="88" t="s">
        <v>8</v>
      </c>
      <c r="P5" s="87" t="s">
        <v>54</v>
      </c>
      <c r="Q5" s="101"/>
      <c r="R5" s="102"/>
    </row>
    <row r="6" s="61" customFormat="1" ht="20.45" customHeight="1" spans="1:18">
      <c r="A6" s="72"/>
      <c r="B6" s="72"/>
      <c r="C6" s="72"/>
      <c r="D6" s="72"/>
      <c r="E6" s="72"/>
      <c r="F6" s="72"/>
      <c r="G6" s="72"/>
      <c r="H6" s="73"/>
      <c r="I6" s="73"/>
      <c r="J6" s="89" t="s">
        <v>55</v>
      </c>
      <c r="K6" s="89" t="s">
        <v>56</v>
      </c>
      <c r="L6" s="89" t="s">
        <v>55</v>
      </c>
      <c r="M6" s="90" t="s">
        <v>57</v>
      </c>
      <c r="N6" s="89" t="s">
        <v>56</v>
      </c>
      <c r="O6" s="88"/>
      <c r="P6" s="87"/>
      <c r="Q6" s="101"/>
      <c r="R6" s="102"/>
    </row>
    <row r="7" s="60" customFormat="1" ht="20.45" customHeight="1" spans="1:18">
      <c r="A7" s="74">
        <v>1</v>
      </c>
      <c r="B7" s="75"/>
      <c r="C7" s="76" t="s">
        <v>326</v>
      </c>
      <c r="D7" s="76" t="s">
        <v>327</v>
      </c>
      <c r="E7" s="75"/>
      <c r="F7" s="76" t="s">
        <v>60</v>
      </c>
      <c r="G7" s="77">
        <v>1</v>
      </c>
      <c r="H7" s="78">
        <v>41608</v>
      </c>
      <c r="I7" s="91"/>
      <c r="J7" s="92"/>
      <c r="K7" s="92"/>
      <c r="L7" s="93">
        <v>760</v>
      </c>
      <c r="M7" s="94">
        <v>0.6</v>
      </c>
      <c r="N7" s="92">
        <f>L7*M7</f>
        <v>456</v>
      </c>
      <c r="O7" s="95">
        <f t="shared" ref="O7:O21" si="0">IF(K7=0,,(N7-K7)/K7)</f>
        <v>0</v>
      </c>
      <c r="P7" s="76" t="s">
        <v>328</v>
      </c>
      <c r="Q7" s="103">
        <v>760</v>
      </c>
      <c r="R7" s="104">
        <f>G7*Q7</f>
        <v>760</v>
      </c>
    </row>
    <row r="8" s="60" customFormat="1" ht="20.45" customHeight="1" spans="1:18">
      <c r="A8" s="74">
        <v>2</v>
      </c>
      <c r="B8" s="75"/>
      <c r="C8" s="76" t="s">
        <v>329</v>
      </c>
      <c r="D8" s="76"/>
      <c r="E8" s="75"/>
      <c r="F8" s="76" t="s">
        <v>155</v>
      </c>
      <c r="G8" s="77">
        <v>1</v>
      </c>
      <c r="H8" s="78">
        <v>42185</v>
      </c>
      <c r="I8" s="91"/>
      <c r="J8" s="92"/>
      <c r="K8" s="92"/>
      <c r="L8" s="93">
        <v>2300</v>
      </c>
      <c r="M8" s="94">
        <v>0.3</v>
      </c>
      <c r="N8" s="92">
        <f t="shared" ref="N8:N21" si="1">L8*M8</f>
        <v>690</v>
      </c>
      <c r="O8" s="95">
        <f t="shared" si="0"/>
        <v>0</v>
      </c>
      <c r="P8" s="76" t="s">
        <v>328</v>
      </c>
      <c r="Q8" s="103">
        <v>2300</v>
      </c>
      <c r="R8" s="104">
        <f t="shared" ref="R8:R39" si="2">G8*Q8</f>
        <v>2300</v>
      </c>
    </row>
    <row r="9" s="60" customFormat="1" ht="20.45" customHeight="1" spans="1:18">
      <c r="A9" s="74">
        <v>3</v>
      </c>
      <c r="B9" s="75"/>
      <c r="C9" s="76" t="s">
        <v>330</v>
      </c>
      <c r="D9" s="76"/>
      <c r="E9" s="75"/>
      <c r="F9" s="76" t="s">
        <v>155</v>
      </c>
      <c r="G9" s="77">
        <v>1</v>
      </c>
      <c r="H9" s="78">
        <v>41729</v>
      </c>
      <c r="I9" s="91"/>
      <c r="J9" s="92"/>
      <c r="K9" s="92"/>
      <c r="L9" s="93">
        <v>13000</v>
      </c>
      <c r="M9" s="94">
        <v>0.3</v>
      </c>
      <c r="N9" s="92">
        <f t="shared" si="1"/>
        <v>3900</v>
      </c>
      <c r="O9" s="95">
        <f t="shared" si="0"/>
        <v>0</v>
      </c>
      <c r="P9" s="76" t="s">
        <v>328</v>
      </c>
      <c r="Q9" s="103">
        <v>13000</v>
      </c>
      <c r="R9" s="104">
        <f t="shared" si="2"/>
        <v>13000</v>
      </c>
    </row>
    <row r="10" s="60" customFormat="1" ht="20.45" customHeight="1" spans="1:18">
      <c r="A10" s="74">
        <v>4</v>
      </c>
      <c r="B10" s="75"/>
      <c r="C10" s="76" t="s">
        <v>331</v>
      </c>
      <c r="D10" s="76" t="s">
        <v>332</v>
      </c>
      <c r="E10" s="79"/>
      <c r="F10" s="76" t="s">
        <v>60</v>
      </c>
      <c r="G10" s="77">
        <v>1</v>
      </c>
      <c r="H10" s="78">
        <v>41729</v>
      </c>
      <c r="I10" s="91"/>
      <c r="J10" s="92"/>
      <c r="K10" s="92"/>
      <c r="L10" s="93">
        <v>532</v>
      </c>
      <c r="M10" s="94">
        <v>0.4</v>
      </c>
      <c r="N10" s="92">
        <f t="shared" si="1"/>
        <v>212.8</v>
      </c>
      <c r="O10" s="95">
        <f t="shared" si="0"/>
        <v>0</v>
      </c>
      <c r="P10" s="76" t="s">
        <v>328</v>
      </c>
      <c r="Q10" s="103">
        <v>532</v>
      </c>
      <c r="R10" s="104">
        <f t="shared" si="2"/>
        <v>532</v>
      </c>
    </row>
    <row r="11" s="60" customFormat="1" ht="20.45" customHeight="1" spans="1:18">
      <c r="A11" s="74">
        <v>5</v>
      </c>
      <c r="B11" s="75"/>
      <c r="C11" s="76" t="s">
        <v>333</v>
      </c>
      <c r="D11" s="76"/>
      <c r="E11" s="79"/>
      <c r="F11" s="76" t="s">
        <v>60</v>
      </c>
      <c r="G11" s="77">
        <v>1</v>
      </c>
      <c r="H11" s="78">
        <v>41729</v>
      </c>
      <c r="I11" s="91"/>
      <c r="J11" s="92"/>
      <c r="K11" s="92"/>
      <c r="L11" s="93">
        <v>100</v>
      </c>
      <c r="M11" s="94">
        <v>0.4</v>
      </c>
      <c r="N11" s="92">
        <f t="shared" si="1"/>
        <v>40</v>
      </c>
      <c r="O11" s="95">
        <f t="shared" si="0"/>
        <v>0</v>
      </c>
      <c r="P11" s="76" t="s">
        <v>328</v>
      </c>
      <c r="Q11" s="103">
        <v>100</v>
      </c>
      <c r="R11" s="104">
        <f t="shared" si="2"/>
        <v>100</v>
      </c>
    </row>
    <row r="12" s="60" customFormat="1" ht="20.45" customHeight="1" spans="1:18">
      <c r="A12" s="74">
        <v>6</v>
      </c>
      <c r="B12" s="75"/>
      <c r="C12" s="76" t="s">
        <v>334</v>
      </c>
      <c r="D12" s="76"/>
      <c r="E12" s="75"/>
      <c r="F12" s="76" t="s">
        <v>155</v>
      </c>
      <c r="G12" s="77">
        <v>1</v>
      </c>
      <c r="H12" s="78">
        <v>40208</v>
      </c>
      <c r="I12" s="91"/>
      <c r="J12" s="92"/>
      <c r="K12" s="92"/>
      <c r="L12" s="93">
        <v>236</v>
      </c>
      <c r="M12" s="94">
        <v>0.3</v>
      </c>
      <c r="N12" s="92">
        <f t="shared" si="1"/>
        <v>70.8</v>
      </c>
      <c r="O12" s="95">
        <f t="shared" si="0"/>
        <v>0</v>
      </c>
      <c r="P12" s="76" t="s">
        <v>328</v>
      </c>
      <c r="Q12" s="103">
        <v>236</v>
      </c>
      <c r="R12" s="104">
        <f t="shared" si="2"/>
        <v>236</v>
      </c>
    </row>
    <row r="13" s="60" customFormat="1" ht="20.45" customHeight="1" spans="1:18">
      <c r="A13" s="74">
        <v>7</v>
      </c>
      <c r="B13" s="75"/>
      <c r="C13" s="76" t="s">
        <v>335</v>
      </c>
      <c r="D13" s="76" t="s">
        <v>336</v>
      </c>
      <c r="E13" s="75"/>
      <c r="F13" s="76" t="s">
        <v>60</v>
      </c>
      <c r="G13" s="77">
        <v>2</v>
      </c>
      <c r="H13" s="78">
        <v>40208</v>
      </c>
      <c r="I13" s="91"/>
      <c r="J13" s="92"/>
      <c r="K13" s="92"/>
      <c r="L13" s="93">
        <v>472</v>
      </c>
      <c r="M13" s="94"/>
      <c r="N13" s="92">
        <f t="shared" si="1"/>
        <v>0</v>
      </c>
      <c r="O13" s="95">
        <f t="shared" si="0"/>
        <v>0</v>
      </c>
      <c r="P13" s="76" t="s">
        <v>328</v>
      </c>
      <c r="Q13" s="103">
        <v>236</v>
      </c>
      <c r="R13" s="104">
        <f t="shared" si="2"/>
        <v>472</v>
      </c>
    </row>
    <row r="14" s="60" customFormat="1" ht="20.45" customHeight="1" spans="1:18">
      <c r="A14" s="74">
        <v>8</v>
      </c>
      <c r="B14" s="75"/>
      <c r="C14" s="76" t="s">
        <v>152</v>
      </c>
      <c r="D14" s="76"/>
      <c r="E14" s="79"/>
      <c r="F14" s="76" t="s">
        <v>60</v>
      </c>
      <c r="G14" s="77">
        <v>1</v>
      </c>
      <c r="H14" s="78">
        <v>40208</v>
      </c>
      <c r="I14" s="91"/>
      <c r="J14" s="92"/>
      <c r="K14" s="92"/>
      <c r="L14" s="93">
        <v>1100</v>
      </c>
      <c r="M14" s="94">
        <v>0.15</v>
      </c>
      <c r="N14" s="92">
        <f t="shared" si="1"/>
        <v>165</v>
      </c>
      <c r="O14" s="95">
        <f t="shared" si="0"/>
        <v>0</v>
      </c>
      <c r="P14" s="76" t="s">
        <v>337</v>
      </c>
      <c r="Q14" s="103">
        <v>1100</v>
      </c>
      <c r="R14" s="104">
        <f t="shared" si="2"/>
        <v>1100</v>
      </c>
    </row>
    <row r="15" s="60" customFormat="1" ht="20.45" customHeight="1" spans="1:18">
      <c r="A15" s="74">
        <v>9</v>
      </c>
      <c r="B15" s="75"/>
      <c r="C15" s="76" t="s">
        <v>331</v>
      </c>
      <c r="D15" s="76" t="s">
        <v>332</v>
      </c>
      <c r="E15" s="75"/>
      <c r="F15" s="76" t="s">
        <v>60</v>
      </c>
      <c r="G15" s="77">
        <v>1</v>
      </c>
      <c r="H15" s="78">
        <v>40208</v>
      </c>
      <c r="I15" s="91"/>
      <c r="J15" s="92"/>
      <c r="K15" s="92"/>
      <c r="L15" s="93">
        <v>500</v>
      </c>
      <c r="M15" s="94">
        <v>0.15</v>
      </c>
      <c r="N15" s="92">
        <f t="shared" si="1"/>
        <v>75</v>
      </c>
      <c r="O15" s="95">
        <f t="shared" si="0"/>
        <v>0</v>
      </c>
      <c r="P15" s="76" t="s">
        <v>338</v>
      </c>
      <c r="Q15" s="103">
        <v>500</v>
      </c>
      <c r="R15" s="104">
        <f t="shared" si="2"/>
        <v>500</v>
      </c>
    </row>
    <row r="16" s="60" customFormat="1" ht="20.45" customHeight="1" spans="1:18">
      <c r="A16" s="74">
        <v>10</v>
      </c>
      <c r="B16" s="75"/>
      <c r="C16" s="76" t="s">
        <v>339</v>
      </c>
      <c r="D16" s="76" t="s">
        <v>340</v>
      </c>
      <c r="E16" s="75"/>
      <c r="F16" s="76" t="s">
        <v>60</v>
      </c>
      <c r="G16" s="77">
        <v>1</v>
      </c>
      <c r="H16" s="78">
        <v>40208</v>
      </c>
      <c r="I16" s="91"/>
      <c r="J16" s="92"/>
      <c r="K16" s="92"/>
      <c r="L16" s="93">
        <v>170</v>
      </c>
      <c r="M16" s="94">
        <v>0.15</v>
      </c>
      <c r="N16" s="92">
        <f t="shared" si="1"/>
        <v>25.5</v>
      </c>
      <c r="O16" s="95">
        <f t="shared" si="0"/>
        <v>0</v>
      </c>
      <c r="P16" s="76" t="s">
        <v>338</v>
      </c>
      <c r="Q16" s="103">
        <v>170</v>
      </c>
      <c r="R16" s="104">
        <f t="shared" si="2"/>
        <v>170</v>
      </c>
    </row>
    <row r="17" s="60" customFormat="1" ht="20.45" customHeight="1" spans="1:18">
      <c r="A17" s="74">
        <v>11</v>
      </c>
      <c r="B17" s="75"/>
      <c r="C17" s="76" t="s">
        <v>333</v>
      </c>
      <c r="D17" s="76"/>
      <c r="E17" s="75"/>
      <c r="F17" s="76" t="s">
        <v>60</v>
      </c>
      <c r="G17" s="77">
        <v>1</v>
      </c>
      <c r="H17" s="78">
        <v>40208</v>
      </c>
      <c r="I17" s="91"/>
      <c r="J17" s="92"/>
      <c r="K17" s="92"/>
      <c r="L17" s="93">
        <v>100</v>
      </c>
      <c r="M17" s="94">
        <v>0.15</v>
      </c>
      <c r="N17" s="92">
        <f t="shared" si="1"/>
        <v>15</v>
      </c>
      <c r="O17" s="95">
        <f t="shared" si="0"/>
        <v>0</v>
      </c>
      <c r="P17" s="76" t="s">
        <v>341</v>
      </c>
      <c r="Q17" s="103">
        <v>100</v>
      </c>
      <c r="R17" s="104">
        <f t="shared" si="2"/>
        <v>100</v>
      </c>
    </row>
    <row r="18" s="60" customFormat="1" ht="20.45" customHeight="1" spans="1:18">
      <c r="A18" s="74">
        <v>12</v>
      </c>
      <c r="B18" s="75"/>
      <c r="C18" s="76" t="s">
        <v>329</v>
      </c>
      <c r="D18" s="76"/>
      <c r="E18" s="75"/>
      <c r="F18" s="76" t="s">
        <v>155</v>
      </c>
      <c r="G18" s="77">
        <v>1</v>
      </c>
      <c r="H18" s="78">
        <v>41608</v>
      </c>
      <c r="I18" s="91"/>
      <c r="J18" s="92"/>
      <c r="K18" s="92"/>
      <c r="L18" s="93">
        <v>2450</v>
      </c>
      <c r="M18" s="94">
        <v>0.15</v>
      </c>
      <c r="N18" s="92">
        <f t="shared" si="1"/>
        <v>367.5</v>
      </c>
      <c r="O18" s="95">
        <f t="shared" si="0"/>
        <v>0</v>
      </c>
      <c r="P18" s="76" t="s">
        <v>341</v>
      </c>
      <c r="Q18" s="105">
        <v>2450</v>
      </c>
      <c r="R18" s="104">
        <f t="shared" si="2"/>
        <v>2450</v>
      </c>
    </row>
    <row r="19" s="60" customFormat="1" ht="20.45" customHeight="1" spans="1:18">
      <c r="A19" s="74">
        <v>13</v>
      </c>
      <c r="B19" s="75"/>
      <c r="C19" s="76" t="s">
        <v>342</v>
      </c>
      <c r="D19" s="76" t="s">
        <v>343</v>
      </c>
      <c r="E19" s="75"/>
      <c r="F19" s="76" t="s">
        <v>60</v>
      </c>
      <c r="G19" s="77">
        <v>1</v>
      </c>
      <c r="H19" s="78">
        <v>41608</v>
      </c>
      <c r="I19" s="91"/>
      <c r="J19" s="92"/>
      <c r="K19" s="92"/>
      <c r="L19" s="93">
        <v>2400</v>
      </c>
      <c r="M19" s="94">
        <v>0.2</v>
      </c>
      <c r="N19" s="92">
        <f t="shared" si="1"/>
        <v>480</v>
      </c>
      <c r="O19" s="95">
        <f t="shared" si="0"/>
        <v>0</v>
      </c>
      <c r="P19" s="76" t="s">
        <v>341</v>
      </c>
      <c r="Q19" s="96">
        <v>2400</v>
      </c>
      <c r="R19" s="104">
        <f t="shared" si="2"/>
        <v>2400</v>
      </c>
    </row>
    <row r="20" s="60" customFormat="1" ht="20.45" customHeight="1" spans="1:18">
      <c r="A20" s="74">
        <v>14</v>
      </c>
      <c r="B20" s="75"/>
      <c r="C20" s="76" t="s">
        <v>344</v>
      </c>
      <c r="D20" s="76"/>
      <c r="E20" s="75"/>
      <c r="F20" s="76" t="s">
        <v>60</v>
      </c>
      <c r="G20" s="77">
        <v>1</v>
      </c>
      <c r="H20" s="78">
        <v>41608</v>
      </c>
      <c r="I20" s="91"/>
      <c r="J20" s="92"/>
      <c r="K20" s="92"/>
      <c r="L20" s="93">
        <v>309</v>
      </c>
      <c r="M20" s="94">
        <v>0.2</v>
      </c>
      <c r="N20" s="92">
        <f t="shared" si="1"/>
        <v>61.8</v>
      </c>
      <c r="O20" s="95">
        <f t="shared" si="0"/>
        <v>0</v>
      </c>
      <c r="P20" s="76" t="s">
        <v>341</v>
      </c>
      <c r="Q20" s="103">
        <v>309</v>
      </c>
      <c r="R20" s="104">
        <f t="shared" si="2"/>
        <v>309</v>
      </c>
    </row>
    <row r="21" s="60" customFormat="1" ht="20.45" customHeight="1" spans="1:18">
      <c r="A21" s="74">
        <v>15</v>
      </c>
      <c r="B21" s="75"/>
      <c r="C21" s="76" t="s">
        <v>342</v>
      </c>
      <c r="D21" s="76" t="s">
        <v>345</v>
      </c>
      <c r="E21" s="75"/>
      <c r="F21" s="76" t="s">
        <v>60</v>
      </c>
      <c r="G21" s="77">
        <v>1</v>
      </c>
      <c r="H21" s="78">
        <v>41729</v>
      </c>
      <c r="I21" s="91"/>
      <c r="J21" s="92"/>
      <c r="K21" s="92"/>
      <c r="L21" s="93">
        <v>2900</v>
      </c>
      <c r="M21" s="94">
        <v>0.3</v>
      </c>
      <c r="N21" s="92">
        <f t="shared" si="1"/>
        <v>870</v>
      </c>
      <c r="O21" s="95">
        <f t="shared" si="0"/>
        <v>0</v>
      </c>
      <c r="P21" s="76" t="s">
        <v>346</v>
      </c>
      <c r="Q21" s="103">
        <v>2900</v>
      </c>
      <c r="R21" s="104">
        <f t="shared" si="2"/>
        <v>2900</v>
      </c>
    </row>
    <row r="22" s="60" customFormat="1" ht="20.45" customHeight="1" spans="1:18">
      <c r="A22" s="74">
        <v>16</v>
      </c>
      <c r="B22" s="75"/>
      <c r="C22" s="76" t="s">
        <v>347</v>
      </c>
      <c r="D22" s="76" t="s">
        <v>348</v>
      </c>
      <c r="E22" s="79"/>
      <c r="F22" s="76" t="s">
        <v>60</v>
      </c>
      <c r="G22" s="77">
        <v>1</v>
      </c>
      <c r="H22" s="78">
        <v>41729</v>
      </c>
      <c r="I22" s="91"/>
      <c r="J22" s="96"/>
      <c r="K22" s="92"/>
      <c r="L22" s="93">
        <v>4560</v>
      </c>
      <c r="M22" s="94">
        <v>0.6</v>
      </c>
      <c r="N22" s="92">
        <f t="shared" ref="N22:N53" si="3">L22*M22</f>
        <v>2736</v>
      </c>
      <c r="O22" s="95">
        <f t="shared" ref="O22:O53" si="4">IF(K22=0,,(N22-K22)/K22)</f>
        <v>0</v>
      </c>
      <c r="P22" s="76" t="s">
        <v>346</v>
      </c>
      <c r="Q22" s="96">
        <v>4560</v>
      </c>
      <c r="R22" s="104">
        <f t="shared" si="2"/>
        <v>4560</v>
      </c>
    </row>
    <row r="23" s="60" customFormat="1" ht="20.45" customHeight="1" spans="1:18">
      <c r="A23" s="74">
        <v>17</v>
      </c>
      <c r="B23" s="75"/>
      <c r="C23" s="76" t="s">
        <v>333</v>
      </c>
      <c r="D23" s="76" t="s">
        <v>349</v>
      </c>
      <c r="E23" s="79"/>
      <c r="F23" s="76" t="s">
        <v>60</v>
      </c>
      <c r="G23" s="77">
        <v>1</v>
      </c>
      <c r="H23" s="78">
        <v>41608</v>
      </c>
      <c r="I23" s="91"/>
      <c r="J23" s="92"/>
      <c r="K23" s="92"/>
      <c r="L23" s="93">
        <v>219</v>
      </c>
      <c r="M23" s="94">
        <v>0.3</v>
      </c>
      <c r="N23" s="92">
        <f t="shared" si="3"/>
        <v>65.7</v>
      </c>
      <c r="O23" s="95">
        <f t="shared" si="4"/>
        <v>0</v>
      </c>
      <c r="P23" s="76" t="s">
        <v>346</v>
      </c>
      <c r="Q23" s="103">
        <v>219</v>
      </c>
      <c r="R23" s="104">
        <f t="shared" si="2"/>
        <v>219</v>
      </c>
    </row>
    <row r="24" s="60" customFormat="1" ht="20.45" customHeight="1" spans="1:18">
      <c r="A24" s="74">
        <v>18</v>
      </c>
      <c r="B24" s="75"/>
      <c r="C24" s="76" t="s">
        <v>329</v>
      </c>
      <c r="D24" s="76" t="s">
        <v>350</v>
      </c>
      <c r="E24" s="79"/>
      <c r="F24" s="76" t="s">
        <v>155</v>
      </c>
      <c r="G24" s="77">
        <v>1</v>
      </c>
      <c r="H24" s="78">
        <v>42185</v>
      </c>
      <c r="I24" s="91"/>
      <c r="J24" s="92"/>
      <c r="K24" s="92"/>
      <c r="L24" s="93">
        <v>1860</v>
      </c>
      <c r="M24" s="94">
        <v>0.4</v>
      </c>
      <c r="N24" s="92">
        <f t="shared" si="3"/>
        <v>744</v>
      </c>
      <c r="O24" s="95">
        <f t="shared" si="4"/>
        <v>0</v>
      </c>
      <c r="P24" s="76" t="s">
        <v>346</v>
      </c>
      <c r="Q24" s="103">
        <v>1860</v>
      </c>
      <c r="R24" s="104">
        <f t="shared" si="2"/>
        <v>1860</v>
      </c>
    </row>
    <row r="25" s="60" customFormat="1" ht="20.45" customHeight="1" spans="1:18">
      <c r="A25" s="74">
        <v>19</v>
      </c>
      <c r="B25" s="75"/>
      <c r="C25" s="76" t="s">
        <v>351</v>
      </c>
      <c r="D25" s="76" t="s">
        <v>352</v>
      </c>
      <c r="E25" s="79"/>
      <c r="F25" s="76" t="s">
        <v>60</v>
      </c>
      <c r="G25" s="77">
        <v>1</v>
      </c>
      <c r="H25" s="78">
        <v>40208</v>
      </c>
      <c r="I25" s="91"/>
      <c r="J25" s="92"/>
      <c r="K25" s="92"/>
      <c r="L25" s="93">
        <v>2350</v>
      </c>
      <c r="M25" s="94">
        <v>0.15</v>
      </c>
      <c r="N25" s="92">
        <f t="shared" si="3"/>
        <v>352.5</v>
      </c>
      <c r="O25" s="95">
        <f t="shared" si="4"/>
        <v>0</v>
      </c>
      <c r="P25" s="76" t="s">
        <v>353</v>
      </c>
      <c r="Q25" s="96">
        <v>2350</v>
      </c>
      <c r="R25" s="104">
        <f t="shared" si="2"/>
        <v>2350</v>
      </c>
    </row>
    <row r="26" s="60" customFormat="1" ht="20.45" customHeight="1" spans="1:18">
      <c r="A26" s="74">
        <v>20</v>
      </c>
      <c r="B26" s="75"/>
      <c r="C26" s="76" t="s">
        <v>347</v>
      </c>
      <c r="D26" s="76" t="s">
        <v>348</v>
      </c>
      <c r="E26" s="79"/>
      <c r="F26" s="76" t="s">
        <v>60</v>
      </c>
      <c r="G26" s="77">
        <v>1</v>
      </c>
      <c r="H26" s="78">
        <v>41729</v>
      </c>
      <c r="I26" s="91"/>
      <c r="J26" s="96"/>
      <c r="K26" s="92"/>
      <c r="L26" s="93">
        <v>4560</v>
      </c>
      <c r="M26" s="94">
        <v>0.6</v>
      </c>
      <c r="N26" s="92">
        <f t="shared" si="3"/>
        <v>2736</v>
      </c>
      <c r="O26" s="95">
        <f t="shared" si="4"/>
        <v>0</v>
      </c>
      <c r="P26" s="76" t="s">
        <v>354</v>
      </c>
      <c r="Q26" s="96">
        <v>4560</v>
      </c>
      <c r="R26" s="104">
        <f t="shared" si="2"/>
        <v>4560</v>
      </c>
    </row>
    <row r="27" s="60" customFormat="1" ht="20.45" customHeight="1" spans="1:18">
      <c r="A27" s="74">
        <v>21</v>
      </c>
      <c r="B27" s="75"/>
      <c r="C27" s="76" t="s">
        <v>149</v>
      </c>
      <c r="D27" s="76" t="s">
        <v>355</v>
      </c>
      <c r="E27" s="79"/>
      <c r="F27" s="76" t="s">
        <v>75</v>
      </c>
      <c r="G27" s="77">
        <v>1</v>
      </c>
      <c r="H27" s="78">
        <v>41608</v>
      </c>
      <c r="I27" s="91"/>
      <c r="J27" s="92"/>
      <c r="K27" s="92"/>
      <c r="L27" s="93">
        <v>850</v>
      </c>
      <c r="M27" s="94">
        <v>0.15</v>
      </c>
      <c r="N27" s="92">
        <f t="shared" si="3"/>
        <v>127.5</v>
      </c>
      <c r="O27" s="95">
        <f t="shared" si="4"/>
        <v>0</v>
      </c>
      <c r="P27" s="76" t="s">
        <v>354</v>
      </c>
      <c r="Q27" s="103">
        <v>850</v>
      </c>
      <c r="R27" s="104">
        <f t="shared" si="2"/>
        <v>850</v>
      </c>
    </row>
    <row r="28" s="60" customFormat="1" ht="20.45" customHeight="1" spans="1:18">
      <c r="A28" s="74">
        <v>22</v>
      </c>
      <c r="B28" s="75"/>
      <c r="C28" s="76" t="s">
        <v>333</v>
      </c>
      <c r="D28" s="76"/>
      <c r="E28" s="79"/>
      <c r="F28" s="76" t="s">
        <v>60</v>
      </c>
      <c r="G28" s="77">
        <v>1</v>
      </c>
      <c r="H28" s="78">
        <v>40208</v>
      </c>
      <c r="I28" s="91"/>
      <c r="J28" s="92"/>
      <c r="K28" s="92"/>
      <c r="L28" s="93">
        <v>100</v>
      </c>
      <c r="M28" s="94">
        <v>0.15</v>
      </c>
      <c r="N28" s="92">
        <f t="shared" si="3"/>
        <v>15</v>
      </c>
      <c r="O28" s="95">
        <f t="shared" si="4"/>
        <v>0</v>
      </c>
      <c r="P28" s="76" t="s">
        <v>354</v>
      </c>
      <c r="Q28" s="103">
        <v>100</v>
      </c>
      <c r="R28" s="104">
        <f t="shared" si="2"/>
        <v>100</v>
      </c>
    </row>
    <row r="29" s="60" customFormat="1" ht="20.45" customHeight="1" spans="1:18">
      <c r="A29" s="74">
        <v>23</v>
      </c>
      <c r="B29" s="75"/>
      <c r="C29" s="76" t="s">
        <v>356</v>
      </c>
      <c r="D29" s="76"/>
      <c r="E29" s="79"/>
      <c r="F29" s="76" t="s">
        <v>60</v>
      </c>
      <c r="G29" s="77">
        <v>3</v>
      </c>
      <c r="H29" s="78">
        <v>40208</v>
      </c>
      <c r="I29" s="91"/>
      <c r="J29" s="92"/>
      <c r="K29" s="92"/>
      <c r="L29" s="93">
        <v>300</v>
      </c>
      <c r="M29" s="94"/>
      <c r="N29" s="92">
        <f t="shared" si="3"/>
        <v>0</v>
      </c>
      <c r="O29" s="95">
        <f t="shared" si="4"/>
        <v>0</v>
      </c>
      <c r="P29" s="76" t="s">
        <v>357</v>
      </c>
      <c r="Q29" s="103">
        <v>100</v>
      </c>
      <c r="R29" s="104">
        <f t="shared" si="2"/>
        <v>300</v>
      </c>
    </row>
    <row r="30" s="60" customFormat="1" ht="20.45" customHeight="1" spans="1:18">
      <c r="A30" s="74">
        <v>24</v>
      </c>
      <c r="B30" s="75"/>
      <c r="C30" s="76" t="s">
        <v>358</v>
      </c>
      <c r="D30" s="76"/>
      <c r="E30" s="79"/>
      <c r="F30" s="76" t="s">
        <v>60</v>
      </c>
      <c r="G30" s="77">
        <v>1</v>
      </c>
      <c r="H30" s="78">
        <v>40208</v>
      </c>
      <c r="I30" s="91"/>
      <c r="J30" s="92"/>
      <c r="K30" s="92"/>
      <c r="L30" s="93">
        <v>448</v>
      </c>
      <c r="M30" s="94"/>
      <c r="N30" s="92">
        <f t="shared" si="3"/>
        <v>0</v>
      </c>
      <c r="O30" s="95">
        <f t="shared" si="4"/>
        <v>0</v>
      </c>
      <c r="P30" s="76" t="s">
        <v>357</v>
      </c>
      <c r="Q30" s="103">
        <v>448</v>
      </c>
      <c r="R30" s="104">
        <f t="shared" si="2"/>
        <v>448</v>
      </c>
    </row>
    <row r="31" s="60" customFormat="1" ht="20.45" customHeight="1" spans="1:18">
      <c r="A31" s="74">
        <v>25</v>
      </c>
      <c r="B31" s="75"/>
      <c r="C31" s="76" t="s">
        <v>359</v>
      </c>
      <c r="D31" s="76"/>
      <c r="E31" s="79"/>
      <c r="F31" s="76" t="s">
        <v>60</v>
      </c>
      <c r="G31" s="77">
        <v>1</v>
      </c>
      <c r="H31" s="78">
        <v>40208</v>
      </c>
      <c r="I31" s="91"/>
      <c r="J31" s="92"/>
      <c r="K31" s="92"/>
      <c r="L31" s="93">
        <v>213</v>
      </c>
      <c r="M31" s="94"/>
      <c r="N31" s="92">
        <f t="shared" si="3"/>
        <v>0</v>
      </c>
      <c r="O31" s="95">
        <f t="shared" si="4"/>
        <v>0</v>
      </c>
      <c r="P31" s="76" t="s">
        <v>357</v>
      </c>
      <c r="Q31" s="103">
        <v>213</v>
      </c>
      <c r="R31" s="104">
        <f t="shared" si="2"/>
        <v>213</v>
      </c>
    </row>
    <row r="32" s="60" customFormat="1" ht="20.45" customHeight="1" spans="1:18">
      <c r="A32" s="74">
        <v>26</v>
      </c>
      <c r="B32" s="75"/>
      <c r="C32" s="76" t="s">
        <v>360</v>
      </c>
      <c r="D32" s="76" t="s">
        <v>361</v>
      </c>
      <c r="E32" s="79"/>
      <c r="F32" s="76" t="s">
        <v>60</v>
      </c>
      <c r="G32" s="77">
        <v>1</v>
      </c>
      <c r="H32" s="78">
        <v>40208</v>
      </c>
      <c r="I32" s="91"/>
      <c r="J32" s="92"/>
      <c r="K32" s="92"/>
      <c r="L32" s="93">
        <v>690</v>
      </c>
      <c r="M32" s="94">
        <v>0.15</v>
      </c>
      <c r="N32" s="92">
        <f t="shared" si="3"/>
        <v>103.5</v>
      </c>
      <c r="O32" s="95">
        <f t="shared" si="4"/>
        <v>0</v>
      </c>
      <c r="P32" s="76" t="s">
        <v>362</v>
      </c>
      <c r="Q32" s="103">
        <v>690</v>
      </c>
      <c r="R32" s="104">
        <f t="shared" si="2"/>
        <v>690</v>
      </c>
    </row>
    <row r="33" s="60" customFormat="1" ht="20.45" customHeight="1" spans="1:18">
      <c r="A33" s="74">
        <v>27</v>
      </c>
      <c r="B33" s="75"/>
      <c r="C33" s="76" t="s">
        <v>329</v>
      </c>
      <c r="D33" s="76"/>
      <c r="E33" s="79"/>
      <c r="F33" s="76" t="s">
        <v>155</v>
      </c>
      <c r="G33" s="77">
        <v>2</v>
      </c>
      <c r="H33" s="78">
        <v>40208</v>
      </c>
      <c r="I33" s="91"/>
      <c r="J33" s="92"/>
      <c r="K33" s="92"/>
      <c r="L33" s="93">
        <v>4600</v>
      </c>
      <c r="M33" s="94">
        <v>0.05</v>
      </c>
      <c r="N33" s="92">
        <f t="shared" si="3"/>
        <v>230</v>
      </c>
      <c r="O33" s="95">
        <f t="shared" si="4"/>
        <v>0</v>
      </c>
      <c r="P33" s="76" t="s">
        <v>362</v>
      </c>
      <c r="Q33" s="103">
        <v>2300</v>
      </c>
      <c r="R33" s="104">
        <f t="shared" si="2"/>
        <v>4600</v>
      </c>
    </row>
    <row r="34" s="60" customFormat="1" ht="20.45" customHeight="1" spans="1:18">
      <c r="A34" s="74">
        <v>28</v>
      </c>
      <c r="B34" s="75"/>
      <c r="C34" s="76" t="s">
        <v>363</v>
      </c>
      <c r="D34" s="76" t="s">
        <v>364</v>
      </c>
      <c r="E34" s="79"/>
      <c r="F34" s="76" t="s">
        <v>75</v>
      </c>
      <c r="G34" s="77">
        <v>1</v>
      </c>
      <c r="H34" s="78">
        <v>40208</v>
      </c>
      <c r="I34" s="91"/>
      <c r="J34" s="92"/>
      <c r="K34" s="92"/>
      <c r="L34" s="93">
        <v>888</v>
      </c>
      <c r="M34" s="94">
        <v>0.15</v>
      </c>
      <c r="N34" s="92">
        <f t="shared" si="3"/>
        <v>133.2</v>
      </c>
      <c r="O34" s="95">
        <f t="shared" si="4"/>
        <v>0</v>
      </c>
      <c r="P34" s="76" t="s">
        <v>362</v>
      </c>
      <c r="Q34" s="103">
        <v>888</v>
      </c>
      <c r="R34" s="104">
        <f t="shared" si="2"/>
        <v>888</v>
      </c>
    </row>
    <row r="35" s="60" customFormat="1" ht="20.45" customHeight="1" spans="1:18">
      <c r="A35" s="74">
        <v>29</v>
      </c>
      <c r="B35" s="75"/>
      <c r="C35" s="76" t="s">
        <v>363</v>
      </c>
      <c r="D35" s="76" t="s">
        <v>365</v>
      </c>
      <c r="E35" s="79"/>
      <c r="F35" s="76" t="s">
        <v>75</v>
      </c>
      <c r="G35" s="77">
        <v>1</v>
      </c>
      <c r="H35" s="78">
        <v>40208</v>
      </c>
      <c r="I35" s="91"/>
      <c r="J35" s="92"/>
      <c r="K35" s="92"/>
      <c r="L35" s="93">
        <v>598</v>
      </c>
      <c r="M35" s="94">
        <v>0.15</v>
      </c>
      <c r="N35" s="92">
        <f t="shared" si="3"/>
        <v>89.7</v>
      </c>
      <c r="O35" s="95">
        <f t="shared" si="4"/>
        <v>0</v>
      </c>
      <c r="P35" s="76" t="s">
        <v>362</v>
      </c>
      <c r="Q35" s="103">
        <v>598</v>
      </c>
      <c r="R35" s="104">
        <f t="shared" si="2"/>
        <v>598</v>
      </c>
    </row>
    <row r="36" s="60" customFormat="1" ht="20.45" customHeight="1" spans="1:18">
      <c r="A36" s="74">
        <v>30</v>
      </c>
      <c r="B36" s="75"/>
      <c r="C36" s="76" t="s">
        <v>366</v>
      </c>
      <c r="D36" s="76" t="s">
        <v>365</v>
      </c>
      <c r="E36" s="79"/>
      <c r="F36" s="76" t="s">
        <v>75</v>
      </c>
      <c r="G36" s="77">
        <v>1</v>
      </c>
      <c r="H36" s="78">
        <v>40208</v>
      </c>
      <c r="I36" s="91"/>
      <c r="J36" s="92"/>
      <c r="K36" s="92"/>
      <c r="L36" s="93">
        <v>1099</v>
      </c>
      <c r="M36" s="94">
        <v>0.15</v>
      </c>
      <c r="N36" s="92">
        <f t="shared" si="3"/>
        <v>164.85</v>
      </c>
      <c r="O36" s="95">
        <f t="shared" si="4"/>
        <v>0</v>
      </c>
      <c r="P36" s="76" t="s">
        <v>362</v>
      </c>
      <c r="Q36" s="103">
        <v>1099</v>
      </c>
      <c r="R36" s="104">
        <f t="shared" si="2"/>
        <v>1099</v>
      </c>
    </row>
    <row r="37" s="60" customFormat="1" ht="20.45" customHeight="1" spans="1:18">
      <c r="A37" s="74">
        <v>31</v>
      </c>
      <c r="B37" s="75"/>
      <c r="C37" s="76" t="s">
        <v>367</v>
      </c>
      <c r="D37" s="76" t="s">
        <v>368</v>
      </c>
      <c r="E37" s="79"/>
      <c r="F37" s="76" t="s">
        <v>60</v>
      </c>
      <c r="G37" s="77">
        <v>1</v>
      </c>
      <c r="H37" s="78">
        <v>41608</v>
      </c>
      <c r="I37" s="91"/>
      <c r="J37" s="92"/>
      <c r="K37" s="92"/>
      <c r="L37" s="93">
        <v>149</v>
      </c>
      <c r="M37" s="94">
        <v>0.15</v>
      </c>
      <c r="N37" s="92">
        <f t="shared" si="3"/>
        <v>22.35</v>
      </c>
      <c r="O37" s="95">
        <f t="shared" si="4"/>
        <v>0</v>
      </c>
      <c r="P37" s="76" t="s">
        <v>362</v>
      </c>
      <c r="Q37" s="103">
        <v>149</v>
      </c>
      <c r="R37" s="104">
        <f t="shared" si="2"/>
        <v>149</v>
      </c>
    </row>
    <row r="38" s="60" customFormat="1" ht="20.45" customHeight="1" spans="1:18">
      <c r="A38" s="74">
        <v>32</v>
      </c>
      <c r="B38" s="75"/>
      <c r="C38" s="76" t="s">
        <v>367</v>
      </c>
      <c r="D38" s="76" t="s">
        <v>369</v>
      </c>
      <c r="E38" s="79"/>
      <c r="F38" s="76" t="s">
        <v>60</v>
      </c>
      <c r="G38" s="77">
        <v>1</v>
      </c>
      <c r="H38" s="78">
        <v>41608</v>
      </c>
      <c r="I38" s="91"/>
      <c r="J38" s="92"/>
      <c r="K38" s="92"/>
      <c r="L38" s="93">
        <v>190</v>
      </c>
      <c r="M38" s="94">
        <v>0.15</v>
      </c>
      <c r="N38" s="92">
        <f t="shared" si="3"/>
        <v>28.5</v>
      </c>
      <c r="O38" s="95">
        <f t="shared" si="4"/>
        <v>0</v>
      </c>
      <c r="P38" s="76" t="s">
        <v>362</v>
      </c>
      <c r="Q38" s="103">
        <v>190</v>
      </c>
      <c r="R38" s="104">
        <f t="shared" si="2"/>
        <v>190</v>
      </c>
    </row>
    <row r="39" s="60" customFormat="1" ht="20.45" customHeight="1" spans="1:18">
      <c r="A39" s="74">
        <v>33</v>
      </c>
      <c r="B39" s="75"/>
      <c r="C39" s="76" t="s">
        <v>367</v>
      </c>
      <c r="D39" s="76" t="s">
        <v>370</v>
      </c>
      <c r="E39" s="79"/>
      <c r="F39" s="76" t="s">
        <v>60</v>
      </c>
      <c r="G39" s="77">
        <v>1</v>
      </c>
      <c r="H39" s="78">
        <v>41608</v>
      </c>
      <c r="I39" s="91"/>
      <c r="J39" s="92"/>
      <c r="K39" s="92"/>
      <c r="L39" s="93">
        <v>2200</v>
      </c>
      <c r="M39" s="94">
        <v>0.15</v>
      </c>
      <c r="N39" s="92">
        <f t="shared" si="3"/>
        <v>330</v>
      </c>
      <c r="O39" s="95">
        <f t="shared" si="4"/>
        <v>0</v>
      </c>
      <c r="P39" s="76" t="s">
        <v>362</v>
      </c>
      <c r="Q39" s="103">
        <v>2200</v>
      </c>
      <c r="R39" s="104">
        <f t="shared" si="2"/>
        <v>2200</v>
      </c>
    </row>
    <row r="40" s="60" customFormat="1" ht="20.45" customHeight="1" spans="1:18">
      <c r="A40" s="74">
        <v>34</v>
      </c>
      <c r="B40" s="75"/>
      <c r="C40" s="76" t="s">
        <v>333</v>
      </c>
      <c r="D40" s="76"/>
      <c r="E40" s="79"/>
      <c r="F40" s="76" t="s">
        <v>60</v>
      </c>
      <c r="G40" s="77">
        <v>1</v>
      </c>
      <c r="H40" s="78">
        <v>42185</v>
      </c>
      <c r="I40" s="91"/>
      <c r="J40" s="92"/>
      <c r="K40" s="92"/>
      <c r="L40" s="93">
        <v>100</v>
      </c>
      <c r="M40" s="94">
        <v>0.6</v>
      </c>
      <c r="N40" s="92">
        <f t="shared" si="3"/>
        <v>60</v>
      </c>
      <c r="O40" s="95">
        <f t="shared" si="4"/>
        <v>0</v>
      </c>
      <c r="P40" s="76" t="s">
        <v>371</v>
      </c>
      <c r="Q40" s="103">
        <v>100</v>
      </c>
      <c r="R40" s="104">
        <f t="shared" ref="R40:R75" si="5">G40*Q40</f>
        <v>100</v>
      </c>
    </row>
    <row r="41" s="60" customFormat="1" ht="20.45" customHeight="1" spans="1:18">
      <c r="A41" s="74">
        <v>35</v>
      </c>
      <c r="B41" s="75"/>
      <c r="C41" s="76" t="s">
        <v>342</v>
      </c>
      <c r="D41" s="76" t="s">
        <v>372</v>
      </c>
      <c r="E41" s="79"/>
      <c r="F41" s="76" t="s">
        <v>60</v>
      </c>
      <c r="G41" s="77">
        <v>1</v>
      </c>
      <c r="H41" s="78">
        <v>42185</v>
      </c>
      <c r="I41" s="91"/>
      <c r="J41" s="92"/>
      <c r="K41" s="92"/>
      <c r="L41" s="93">
        <v>1850</v>
      </c>
      <c r="M41" s="94">
        <v>0.5</v>
      </c>
      <c r="N41" s="92">
        <f t="shared" si="3"/>
        <v>925</v>
      </c>
      <c r="O41" s="95">
        <f t="shared" si="4"/>
        <v>0</v>
      </c>
      <c r="P41" s="76" t="s">
        <v>371</v>
      </c>
      <c r="Q41" s="103">
        <v>1850</v>
      </c>
      <c r="R41" s="104">
        <f t="shared" si="5"/>
        <v>1850</v>
      </c>
    </row>
    <row r="42" s="60" customFormat="1" ht="20.45" customHeight="1" spans="1:18">
      <c r="A42" s="74">
        <v>36</v>
      </c>
      <c r="B42" s="75"/>
      <c r="C42" s="76" t="s">
        <v>373</v>
      </c>
      <c r="D42" s="76" t="s">
        <v>374</v>
      </c>
      <c r="E42" s="79"/>
      <c r="F42" s="76" t="s">
        <v>60</v>
      </c>
      <c r="G42" s="77">
        <v>1</v>
      </c>
      <c r="H42" s="78">
        <v>41729</v>
      </c>
      <c r="I42" s="91"/>
      <c r="J42" s="92"/>
      <c r="K42" s="92"/>
      <c r="L42" s="93">
        <v>800</v>
      </c>
      <c r="M42" s="94">
        <v>0.6</v>
      </c>
      <c r="N42" s="92">
        <f t="shared" si="3"/>
        <v>480</v>
      </c>
      <c r="O42" s="95">
        <f t="shared" si="4"/>
        <v>0</v>
      </c>
      <c r="P42" s="76" t="s">
        <v>375</v>
      </c>
      <c r="Q42" s="103">
        <v>800</v>
      </c>
      <c r="R42" s="104">
        <f t="shared" si="5"/>
        <v>800</v>
      </c>
    </row>
    <row r="43" s="60" customFormat="1" ht="20.45" customHeight="1" spans="1:18">
      <c r="A43" s="74">
        <v>37</v>
      </c>
      <c r="B43" s="75"/>
      <c r="C43" s="76" t="s">
        <v>376</v>
      </c>
      <c r="D43" s="76" t="s">
        <v>377</v>
      </c>
      <c r="E43" s="79"/>
      <c r="F43" s="76" t="s">
        <v>60</v>
      </c>
      <c r="G43" s="77">
        <v>2</v>
      </c>
      <c r="H43" s="78">
        <v>41729</v>
      </c>
      <c r="I43" s="91"/>
      <c r="J43" s="92"/>
      <c r="K43" s="92"/>
      <c r="L43" s="93">
        <v>1040</v>
      </c>
      <c r="M43" s="94">
        <v>0.15</v>
      </c>
      <c r="N43" s="92">
        <f t="shared" si="3"/>
        <v>156</v>
      </c>
      <c r="O43" s="95">
        <f t="shared" si="4"/>
        <v>0</v>
      </c>
      <c r="P43" s="76" t="s">
        <v>375</v>
      </c>
      <c r="Q43" s="103">
        <v>520</v>
      </c>
      <c r="R43" s="104">
        <f t="shared" si="5"/>
        <v>1040</v>
      </c>
    </row>
    <row r="44" s="60" customFormat="1" ht="20.45" customHeight="1" spans="1:18">
      <c r="A44" s="74">
        <v>38</v>
      </c>
      <c r="B44" s="75"/>
      <c r="C44" s="76" t="s">
        <v>378</v>
      </c>
      <c r="D44" s="76"/>
      <c r="E44" s="79"/>
      <c r="F44" s="76" t="s">
        <v>155</v>
      </c>
      <c r="G44" s="77">
        <v>1</v>
      </c>
      <c r="H44" s="78">
        <v>41729</v>
      </c>
      <c r="I44" s="91"/>
      <c r="J44" s="92"/>
      <c r="K44" s="92"/>
      <c r="L44" s="93">
        <v>6800</v>
      </c>
      <c r="M44" s="94">
        <v>0.3</v>
      </c>
      <c r="N44" s="92">
        <f t="shared" si="3"/>
        <v>2040</v>
      </c>
      <c r="O44" s="95">
        <f t="shared" si="4"/>
        <v>0</v>
      </c>
      <c r="P44" s="76" t="s">
        <v>375</v>
      </c>
      <c r="Q44" s="103">
        <v>6800</v>
      </c>
      <c r="R44" s="104">
        <f t="shared" si="5"/>
        <v>6800</v>
      </c>
    </row>
    <row r="45" s="60" customFormat="1" ht="57" spans="1:18">
      <c r="A45" s="74">
        <v>39</v>
      </c>
      <c r="B45" s="75"/>
      <c r="C45" s="76" t="s">
        <v>379</v>
      </c>
      <c r="D45" s="80" t="s">
        <v>380</v>
      </c>
      <c r="E45" s="79"/>
      <c r="F45" s="76" t="s">
        <v>155</v>
      </c>
      <c r="G45" s="77">
        <v>1</v>
      </c>
      <c r="H45" s="78">
        <v>40208</v>
      </c>
      <c r="I45" s="91"/>
      <c r="J45" s="92"/>
      <c r="K45" s="92"/>
      <c r="L45" s="93">
        <v>4800</v>
      </c>
      <c r="M45" s="94">
        <v>0.05</v>
      </c>
      <c r="N45" s="92">
        <f t="shared" si="3"/>
        <v>240</v>
      </c>
      <c r="O45" s="95">
        <f t="shared" si="4"/>
        <v>0</v>
      </c>
      <c r="P45" s="76" t="s">
        <v>375</v>
      </c>
      <c r="Q45" s="103">
        <v>4800</v>
      </c>
      <c r="R45" s="104">
        <f t="shared" si="5"/>
        <v>4800</v>
      </c>
    </row>
    <row r="46" s="60" customFormat="1" ht="20.45" customHeight="1" spans="1:18">
      <c r="A46" s="74">
        <v>40</v>
      </c>
      <c r="B46" s="75"/>
      <c r="C46" s="76" t="s">
        <v>347</v>
      </c>
      <c r="D46" s="76" t="s">
        <v>348</v>
      </c>
      <c r="E46" s="79"/>
      <c r="F46" s="76" t="s">
        <v>60</v>
      </c>
      <c r="G46" s="77">
        <v>1</v>
      </c>
      <c r="H46" s="78">
        <v>41608</v>
      </c>
      <c r="I46" s="96"/>
      <c r="J46" s="92"/>
      <c r="K46" s="92"/>
      <c r="L46" s="93">
        <v>4560</v>
      </c>
      <c r="M46" s="94">
        <v>0.3</v>
      </c>
      <c r="N46" s="92">
        <f t="shared" si="3"/>
        <v>1368</v>
      </c>
      <c r="O46" s="95">
        <f t="shared" si="4"/>
        <v>0</v>
      </c>
      <c r="P46" s="76" t="s">
        <v>381</v>
      </c>
      <c r="Q46" s="96">
        <v>4560</v>
      </c>
      <c r="R46" s="104">
        <f t="shared" si="5"/>
        <v>4560</v>
      </c>
    </row>
    <row r="47" s="60" customFormat="1" ht="20.45" customHeight="1" spans="1:18">
      <c r="A47" s="74">
        <v>41</v>
      </c>
      <c r="B47" s="75"/>
      <c r="C47" s="76" t="s">
        <v>373</v>
      </c>
      <c r="D47" s="76" t="s">
        <v>374</v>
      </c>
      <c r="E47" s="79"/>
      <c r="F47" s="76" t="s">
        <v>60</v>
      </c>
      <c r="G47" s="77">
        <v>1</v>
      </c>
      <c r="H47" s="78">
        <v>41608</v>
      </c>
      <c r="I47" s="91"/>
      <c r="J47" s="92"/>
      <c r="K47" s="92"/>
      <c r="L47" s="93">
        <v>3800</v>
      </c>
      <c r="M47" s="94">
        <v>0.5</v>
      </c>
      <c r="N47" s="92">
        <f t="shared" si="3"/>
        <v>1900</v>
      </c>
      <c r="O47" s="95">
        <f t="shared" si="4"/>
        <v>0</v>
      </c>
      <c r="P47" s="76" t="s">
        <v>381</v>
      </c>
      <c r="Q47" s="103">
        <v>3800</v>
      </c>
      <c r="R47" s="104">
        <f t="shared" si="5"/>
        <v>3800</v>
      </c>
    </row>
    <row r="48" s="60" customFormat="1" ht="20.45" customHeight="1" spans="1:18">
      <c r="A48" s="74">
        <v>42</v>
      </c>
      <c r="B48" s="75"/>
      <c r="C48" s="76" t="s">
        <v>329</v>
      </c>
      <c r="D48" s="76" t="s">
        <v>382</v>
      </c>
      <c r="E48" s="79"/>
      <c r="F48" s="76" t="s">
        <v>155</v>
      </c>
      <c r="G48" s="77">
        <v>1</v>
      </c>
      <c r="H48" s="78">
        <v>41608</v>
      </c>
      <c r="I48" s="91"/>
      <c r="J48" s="92"/>
      <c r="K48" s="92"/>
      <c r="L48" s="93">
        <v>2650</v>
      </c>
      <c r="M48" s="94">
        <v>0.15</v>
      </c>
      <c r="N48" s="92">
        <f t="shared" si="3"/>
        <v>397.5</v>
      </c>
      <c r="O48" s="95">
        <f t="shared" si="4"/>
        <v>0</v>
      </c>
      <c r="P48" s="76" t="s">
        <v>381</v>
      </c>
      <c r="Q48" s="103">
        <v>2650</v>
      </c>
      <c r="R48" s="104">
        <f t="shared" si="5"/>
        <v>2650</v>
      </c>
    </row>
    <row r="49" s="60" customFormat="1" ht="20.45" customHeight="1" spans="1:18">
      <c r="A49" s="74">
        <v>43</v>
      </c>
      <c r="B49" s="75"/>
      <c r="C49" s="76" t="s">
        <v>149</v>
      </c>
      <c r="D49" s="76" t="s">
        <v>383</v>
      </c>
      <c r="E49" s="79"/>
      <c r="F49" s="76" t="s">
        <v>75</v>
      </c>
      <c r="G49" s="77">
        <v>1</v>
      </c>
      <c r="H49" s="78">
        <v>41608</v>
      </c>
      <c r="I49" s="91"/>
      <c r="J49" s="92"/>
      <c r="K49" s="92"/>
      <c r="L49" s="93">
        <v>498</v>
      </c>
      <c r="M49" s="94">
        <v>0.15</v>
      </c>
      <c r="N49" s="92">
        <f t="shared" si="3"/>
        <v>74.7</v>
      </c>
      <c r="O49" s="95">
        <f t="shared" si="4"/>
        <v>0</v>
      </c>
      <c r="P49" s="76" t="s">
        <v>381</v>
      </c>
      <c r="Q49" s="103">
        <v>498</v>
      </c>
      <c r="R49" s="104">
        <f t="shared" si="5"/>
        <v>498</v>
      </c>
    </row>
    <row r="50" s="60" customFormat="1" ht="20.45" customHeight="1" spans="1:18">
      <c r="A50" s="74">
        <v>44</v>
      </c>
      <c r="B50" s="75"/>
      <c r="C50" s="76" t="s">
        <v>384</v>
      </c>
      <c r="D50" s="76" t="s">
        <v>332</v>
      </c>
      <c r="E50" s="79"/>
      <c r="F50" s="76" t="s">
        <v>60</v>
      </c>
      <c r="G50" s="77">
        <v>1</v>
      </c>
      <c r="H50" s="78">
        <v>42185</v>
      </c>
      <c r="I50" s="91"/>
      <c r="J50" s="92"/>
      <c r="K50" s="92"/>
      <c r="L50" s="93">
        <v>1020</v>
      </c>
      <c r="M50" s="94">
        <v>0.5</v>
      </c>
      <c r="N50" s="92">
        <f t="shared" si="3"/>
        <v>510</v>
      </c>
      <c r="O50" s="95">
        <f t="shared" si="4"/>
        <v>0</v>
      </c>
      <c r="P50" s="76" t="s">
        <v>381</v>
      </c>
      <c r="Q50" s="103">
        <v>1020</v>
      </c>
      <c r="R50" s="104">
        <f t="shared" si="5"/>
        <v>1020</v>
      </c>
    </row>
    <row r="51" s="60" customFormat="1" ht="20.45" customHeight="1" spans="1:18">
      <c r="A51" s="74">
        <v>45</v>
      </c>
      <c r="B51" s="75"/>
      <c r="C51" s="76" t="s">
        <v>347</v>
      </c>
      <c r="D51" s="76"/>
      <c r="E51" s="79"/>
      <c r="F51" s="76" t="s">
        <v>60</v>
      </c>
      <c r="G51" s="77">
        <v>1</v>
      </c>
      <c r="H51" s="78">
        <v>42185</v>
      </c>
      <c r="I51" s="91"/>
      <c r="J51" s="92"/>
      <c r="K51" s="92"/>
      <c r="L51" s="93">
        <v>2499</v>
      </c>
      <c r="M51" s="94">
        <v>0.6</v>
      </c>
      <c r="N51" s="92">
        <f t="shared" si="3"/>
        <v>1499.4</v>
      </c>
      <c r="O51" s="95">
        <f t="shared" si="4"/>
        <v>0</v>
      </c>
      <c r="P51" s="76" t="s">
        <v>385</v>
      </c>
      <c r="Q51" s="103">
        <v>2499</v>
      </c>
      <c r="R51" s="104">
        <f t="shared" si="5"/>
        <v>2499</v>
      </c>
    </row>
    <row r="52" s="60" customFormat="1" ht="20.45" customHeight="1" spans="1:18">
      <c r="A52" s="74">
        <v>46</v>
      </c>
      <c r="B52" s="75"/>
      <c r="C52" s="76" t="s">
        <v>347</v>
      </c>
      <c r="D52" s="76" t="s">
        <v>386</v>
      </c>
      <c r="E52" s="79"/>
      <c r="F52" s="76" t="s">
        <v>60</v>
      </c>
      <c r="G52" s="77">
        <v>1</v>
      </c>
      <c r="H52" s="78">
        <v>42185</v>
      </c>
      <c r="I52" s="91"/>
      <c r="J52" s="92"/>
      <c r="K52" s="92"/>
      <c r="L52" s="93">
        <v>2499</v>
      </c>
      <c r="M52" s="94">
        <v>0.6</v>
      </c>
      <c r="N52" s="92">
        <f t="shared" si="3"/>
        <v>1499.4</v>
      </c>
      <c r="O52" s="95">
        <f t="shared" si="4"/>
        <v>0</v>
      </c>
      <c r="P52" s="76" t="s">
        <v>387</v>
      </c>
      <c r="Q52" s="103">
        <v>2499</v>
      </c>
      <c r="R52" s="104">
        <f t="shared" si="5"/>
        <v>2499</v>
      </c>
    </row>
    <row r="53" s="60" customFormat="1" ht="20.45" customHeight="1" spans="1:18">
      <c r="A53" s="74">
        <v>47</v>
      </c>
      <c r="B53" s="75"/>
      <c r="C53" s="76" t="s">
        <v>333</v>
      </c>
      <c r="D53" s="76" t="s">
        <v>388</v>
      </c>
      <c r="E53" s="79"/>
      <c r="F53" s="76" t="s">
        <v>60</v>
      </c>
      <c r="G53" s="77">
        <v>1</v>
      </c>
      <c r="H53" s="78">
        <v>41729</v>
      </c>
      <c r="I53" s="91"/>
      <c r="J53" s="92"/>
      <c r="K53" s="92"/>
      <c r="L53" s="93">
        <v>325</v>
      </c>
      <c r="M53" s="94">
        <v>0.15</v>
      </c>
      <c r="N53" s="92">
        <f t="shared" si="3"/>
        <v>48.75</v>
      </c>
      <c r="O53" s="95">
        <f t="shared" si="4"/>
        <v>0</v>
      </c>
      <c r="P53" s="76" t="s">
        <v>387</v>
      </c>
      <c r="Q53" s="103">
        <v>325</v>
      </c>
      <c r="R53" s="104">
        <f t="shared" si="5"/>
        <v>325</v>
      </c>
    </row>
    <row r="54" s="60" customFormat="1" ht="20.45" customHeight="1" spans="1:18">
      <c r="A54" s="74">
        <v>48</v>
      </c>
      <c r="B54" s="75"/>
      <c r="C54" s="76" t="s">
        <v>342</v>
      </c>
      <c r="D54" s="76" t="s">
        <v>389</v>
      </c>
      <c r="E54" s="79"/>
      <c r="F54" s="76" t="s">
        <v>60</v>
      </c>
      <c r="G54" s="77">
        <v>1</v>
      </c>
      <c r="H54" s="78">
        <v>41608</v>
      </c>
      <c r="I54" s="91"/>
      <c r="J54" s="92"/>
      <c r="K54" s="92"/>
      <c r="L54" s="93">
        <v>5000</v>
      </c>
      <c r="M54" s="94">
        <v>0.2</v>
      </c>
      <c r="N54" s="92">
        <f t="shared" ref="N54:N79" si="6">L54*M54</f>
        <v>1000</v>
      </c>
      <c r="O54" s="95">
        <f t="shared" ref="O54:O82" si="7">IF(K54=0,,(N54-K54)/K54)</f>
        <v>0</v>
      </c>
      <c r="P54" s="76" t="s">
        <v>390</v>
      </c>
      <c r="Q54" s="103">
        <v>5000</v>
      </c>
      <c r="R54" s="104">
        <f t="shared" si="5"/>
        <v>5000</v>
      </c>
    </row>
    <row r="55" s="60" customFormat="1" ht="20.45" customHeight="1" spans="1:18">
      <c r="A55" s="74">
        <v>49</v>
      </c>
      <c r="B55" s="75"/>
      <c r="C55" s="76" t="s">
        <v>342</v>
      </c>
      <c r="D55" s="76" t="s">
        <v>391</v>
      </c>
      <c r="E55" s="79"/>
      <c r="F55" s="76" t="s">
        <v>60</v>
      </c>
      <c r="G55" s="77">
        <v>1</v>
      </c>
      <c r="H55" s="78">
        <v>41608</v>
      </c>
      <c r="I55" s="91"/>
      <c r="J55" s="92"/>
      <c r="K55" s="92"/>
      <c r="L55" s="93">
        <v>1990</v>
      </c>
      <c r="M55" s="94">
        <v>0.2</v>
      </c>
      <c r="N55" s="92">
        <f t="shared" si="6"/>
        <v>398</v>
      </c>
      <c r="O55" s="95">
        <f t="shared" si="7"/>
        <v>0</v>
      </c>
      <c r="P55" s="76" t="s">
        <v>390</v>
      </c>
      <c r="Q55" s="103">
        <v>1990</v>
      </c>
      <c r="R55" s="104">
        <f t="shared" si="5"/>
        <v>1990</v>
      </c>
    </row>
    <row r="56" s="60" customFormat="1" ht="20.45" customHeight="1" spans="1:18">
      <c r="A56" s="74">
        <v>50</v>
      </c>
      <c r="B56" s="75"/>
      <c r="C56" s="76" t="s">
        <v>392</v>
      </c>
      <c r="D56" s="76" t="s">
        <v>393</v>
      </c>
      <c r="E56" s="79"/>
      <c r="F56" s="76" t="s">
        <v>60</v>
      </c>
      <c r="G56" s="77">
        <v>1</v>
      </c>
      <c r="H56" s="78">
        <v>40208</v>
      </c>
      <c r="I56" s="91"/>
      <c r="J56" s="92"/>
      <c r="K56" s="92"/>
      <c r="L56" s="93">
        <v>1199</v>
      </c>
      <c r="M56" s="94">
        <v>0.2</v>
      </c>
      <c r="N56" s="92">
        <f t="shared" si="6"/>
        <v>239.8</v>
      </c>
      <c r="O56" s="95">
        <f t="shared" si="7"/>
        <v>0</v>
      </c>
      <c r="P56" s="76" t="s">
        <v>390</v>
      </c>
      <c r="Q56" s="103">
        <v>1199</v>
      </c>
      <c r="R56" s="104">
        <f t="shared" si="5"/>
        <v>1199</v>
      </c>
    </row>
    <row r="57" s="60" customFormat="1" ht="20.45" customHeight="1" spans="1:18">
      <c r="A57" s="74">
        <v>51</v>
      </c>
      <c r="B57" s="75"/>
      <c r="C57" s="76" t="s">
        <v>329</v>
      </c>
      <c r="D57" s="76"/>
      <c r="E57" s="79"/>
      <c r="F57" s="76" t="s">
        <v>155</v>
      </c>
      <c r="G57" s="77">
        <v>1</v>
      </c>
      <c r="H57" s="78">
        <v>41729</v>
      </c>
      <c r="I57" s="91"/>
      <c r="J57" s="92"/>
      <c r="K57" s="92"/>
      <c r="L57" s="93">
        <v>2300</v>
      </c>
      <c r="M57" s="94">
        <v>0.2</v>
      </c>
      <c r="N57" s="92">
        <f t="shared" si="6"/>
        <v>460</v>
      </c>
      <c r="O57" s="95">
        <f t="shared" si="7"/>
        <v>0</v>
      </c>
      <c r="P57" s="76" t="s">
        <v>390</v>
      </c>
      <c r="Q57" s="103">
        <v>2300</v>
      </c>
      <c r="R57" s="104">
        <f t="shared" si="5"/>
        <v>2300</v>
      </c>
    </row>
    <row r="58" s="60" customFormat="1" ht="20.45" customHeight="1" spans="1:18">
      <c r="A58" s="74">
        <v>52</v>
      </c>
      <c r="B58" s="75"/>
      <c r="C58" s="76" t="s">
        <v>333</v>
      </c>
      <c r="D58" s="76"/>
      <c r="E58" s="79"/>
      <c r="F58" s="76" t="s">
        <v>60</v>
      </c>
      <c r="G58" s="77">
        <v>1</v>
      </c>
      <c r="H58" s="78">
        <v>40208</v>
      </c>
      <c r="I58" s="91"/>
      <c r="J58" s="92"/>
      <c r="K58" s="92"/>
      <c r="L58" s="93">
        <v>100</v>
      </c>
      <c r="M58" s="94">
        <v>0.15</v>
      </c>
      <c r="N58" s="92">
        <f t="shared" si="6"/>
        <v>15</v>
      </c>
      <c r="O58" s="95">
        <f t="shared" si="7"/>
        <v>0</v>
      </c>
      <c r="P58" s="76" t="s">
        <v>390</v>
      </c>
      <c r="Q58" s="103">
        <v>100</v>
      </c>
      <c r="R58" s="104">
        <f t="shared" si="5"/>
        <v>100</v>
      </c>
    </row>
    <row r="59" s="60" customFormat="1" ht="20.45" customHeight="1" spans="1:18">
      <c r="A59" s="74">
        <v>53</v>
      </c>
      <c r="B59" s="75"/>
      <c r="C59" s="76" t="s">
        <v>373</v>
      </c>
      <c r="D59" s="76" t="s">
        <v>394</v>
      </c>
      <c r="E59" s="79"/>
      <c r="F59" s="76" t="s">
        <v>60</v>
      </c>
      <c r="G59" s="77">
        <v>1</v>
      </c>
      <c r="H59" s="78">
        <v>41729</v>
      </c>
      <c r="I59" s="91"/>
      <c r="J59" s="92"/>
      <c r="K59" s="92"/>
      <c r="L59" s="93">
        <v>3050</v>
      </c>
      <c r="M59" s="94">
        <v>0.6</v>
      </c>
      <c r="N59" s="92">
        <f t="shared" si="6"/>
        <v>1830</v>
      </c>
      <c r="O59" s="95">
        <f t="shared" si="7"/>
        <v>0</v>
      </c>
      <c r="P59" s="76" t="s">
        <v>395</v>
      </c>
      <c r="Q59" s="103">
        <v>3050</v>
      </c>
      <c r="R59" s="104">
        <f t="shared" si="5"/>
        <v>3050</v>
      </c>
    </row>
    <row r="60" s="60" customFormat="1" ht="20.45" customHeight="1" spans="1:18">
      <c r="A60" s="74">
        <v>54</v>
      </c>
      <c r="B60" s="75"/>
      <c r="C60" s="76" t="s">
        <v>329</v>
      </c>
      <c r="D60" s="76"/>
      <c r="E60" s="79"/>
      <c r="F60" s="76" t="s">
        <v>155</v>
      </c>
      <c r="G60" s="77">
        <v>3</v>
      </c>
      <c r="H60" s="78">
        <v>41729</v>
      </c>
      <c r="I60" s="91"/>
      <c r="J60" s="92"/>
      <c r="K60" s="92"/>
      <c r="L60" s="93">
        <v>6900</v>
      </c>
      <c r="M60" s="94">
        <v>0.3</v>
      </c>
      <c r="N60" s="92">
        <f t="shared" si="6"/>
        <v>2070</v>
      </c>
      <c r="O60" s="95">
        <f t="shared" si="7"/>
        <v>0</v>
      </c>
      <c r="P60" s="76" t="s">
        <v>395</v>
      </c>
      <c r="Q60" s="103">
        <v>2300</v>
      </c>
      <c r="R60" s="104">
        <f t="shared" si="5"/>
        <v>6900</v>
      </c>
    </row>
    <row r="61" s="60" customFormat="1" ht="20.45" customHeight="1" spans="1:18">
      <c r="A61" s="74">
        <v>55</v>
      </c>
      <c r="B61" s="75"/>
      <c r="C61" s="76" t="s">
        <v>396</v>
      </c>
      <c r="D61" s="76"/>
      <c r="E61" s="79"/>
      <c r="F61" s="76" t="s">
        <v>60</v>
      </c>
      <c r="G61" s="77">
        <v>3</v>
      </c>
      <c r="H61" s="78">
        <v>42185</v>
      </c>
      <c r="I61" s="91"/>
      <c r="J61" s="92"/>
      <c r="K61" s="92"/>
      <c r="L61" s="93">
        <v>735</v>
      </c>
      <c r="M61" s="94">
        <v>0.6</v>
      </c>
      <c r="N61" s="92">
        <f t="shared" si="6"/>
        <v>441</v>
      </c>
      <c r="O61" s="95">
        <f t="shared" si="7"/>
        <v>0</v>
      </c>
      <c r="P61" s="76" t="s">
        <v>395</v>
      </c>
      <c r="Q61" s="103">
        <v>245</v>
      </c>
      <c r="R61" s="104">
        <f t="shared" si="5"/>
        <v>735</v>
      </c>
    </row>
    <row r="62" s="60" customFormat="1" ht="20.45" customHeight="1" spans="1:18">
      <c r="A62" s="74">
        <v>56</v>
      </c>
      <c r="B62" s="75"/>
      <c r="C62" s="76" t="s">
        <v>333</v>
      </c>
      <c r="D62" s="76"/>
      <c r="E62" s="79"/>
      <c r="F62" s="76" t="s">
        <v>60</v>
      </c>
      <c r="G62" s="77">
        <v>1</v>
      </c>
      <c r="H62" s="78">
        <v>42185</v>
      </c>
      <c r="I62" s="91"/>
      <c r="J62" s="92"/>
      <c r="K62" s="92"/>
      <c r="L62" s="93">
        <v>100</v>
      </c>
      <c r="M62" s="94">
        <v>0.5</v>
      </c>
      <c r="N62" s="92">
        <f t="shared" si="6"/>
        <v>50</v>
      </c>
      <c r="O62" s="95">
        <f t="shared" si="7"/>
        <v>0</v>
      </c>
      <c r="P62" s="76" t="s">
        <v>395</v>
      </c>
      <c r="Q62" s="103">
        <v>100</v>
      </c>
      <c r="R62" s="104">
        <f t="shared" si="5"/>
        <v>100</v>
      </c>
    </row>
    <row r="63" s="60" customFormat="1" ht="20.45" customHeight="1" spans="1:18">
      <c r="A63" s="74">
        <v>57</v>
      </c>
      <c r="B63" s="75"/>
      <c r="C63" s="76" t="s">
        <v>397</v>
      </c>
      <c r="D63" s="76" t="s">
        <v>398</v>
      </c>
      <c r="E63" s="79"/>
      <c r="F63" s="76" t="s">
        <v>60</v>
      </c>
      <c r="G63" s="77">
        <v>1</v>
      </c>
      <c r="H63" s="78">
        <v>41729</v>
      </c>
      <c r="I63" s="91"/>
      <c r="J63" s="92"/>
      <c r="K63" s="92"/>
      <c r="L63" s="93">
        <v>350</v>
      </c>
      <c r="M63" s="94">
        <v>0.2</v>
      </c>
      <c r="N63" s="92">
        <f t="shared" si="6"/>
        <v>70</v>
      </c>
      <c r="O63" s="95">
        <f t="shared" si="7"/>
        <v>0</v>
      </c>
      <c r="P63" s="76" t="s">
        <v>395</v>
      </c>
      <c r="Q63" s="103">
        <v>350</v>
      </c>
      <c r="R63" s="104">
        <f t="shared" si="5"/>
        <v>350</v>
      </c>
    </row>
    <row r="64" s="60" customFormat="1" ht="20.45" customHeight="1" spans="1:18">
      <c r="A64" s="74">
        <v>58</v>
      </c>
      <c r="B64" s="75"/>
      <c r="C64" s="76" t="s">
        <v>342</v>
      </c>
      <c r="D64" s="76" t="s">
        <v>399</v>
      </c>
      <c r="E64" s="79"/>
      <c r="F64" s="76" t="s">
        <v>60</v>
      </c>
      <c r="G64" s="77">
        <v>1</v>
      </c>
      <c r="H64" s="78">
        <v>41608</v>
      </c>
      <c r="I64" s="91"/>
      <c r="J64" s="92"/>
      <c r="K64" s="92"/>
      <c r="L64" s="93">
        <v>1851</v>
      </c>
      <c r="M64" s="94">
        <v>0.2</v>
      </c>
      <c r="N64" s="92">
        <f t="shared" si="6"/>
        <v>370.2</v>
      </c>
      <c r="O64" s="95">
        <f t="shared" si="7"/>
        <v>0</v>
      </c>
      <c r="P64" s="76" t="s">
        <v>395</v>
      </c>
      <c r="Q64" s="103">
        <v>1851</v>
      </c>
      <c r="R64" s="104">
        <f t="shared" si="5"/>
        <v>1851</v>
      </c>
    </row>
    <row r="65" s="60" customFormat="1" ht="20.45" customHeight="1" spans="1:18">
      <c r="A65" s="74">
        <v>59</v>
      </c>
      <c r="B65" s="75"/>
      <c r="C65" s="76" t="s">
        <v>342</v>
      </c>
      <c r="D65" s="76" t="s">
        <v>400</v>
      </c>
      <c r="E65" s="79"/>
      <c r="F65" s="76" t="s">
        <v>60</v>
      </c>
      <c r="G65" s="77">
        <v>1</v>
      </c>
      <c r="H65" s="78">
        <v>41608</v>
      </c>
      <c r="I65" s="91"/>
      <c r="J65" s="92"/>
      <c r="K65" s="92"/>
      <c r="L65" s="93">
        <v>1479</v>
      </c>
      <c r="M65" s="94">
        <v>0.2</v>
      </c>
      <c r="N65" s="92">
        <f t="shared" si="6"/>
        <v>295.8</v>
      </c>
      <c r="O65" s="95">
        <f t="shared" si="7"/>
        <v>0</v>
      </c>
      <c r="P65" s="76" t="s">
        <v>395</v>
      </c>
      <c r="Q65" s="103">
        <v>1479</v>
      </c>
      <c r="R65" s="104">
        <f t="shared" si="5"/>
        <v>1479</v>
      </c>
    </row>
    <row r="66" s="60" customFormat="1" ht="20.45" customHeight="1" spans="1:18">
      <c r="A66" s="74">
        <v>60</v>
      </c>
      <c r="B66" s="75"/>
      <c r="C66" s="76" t="s">
        <v>342</v>
      </c>
      <c r="D66" s="76" t="s">
        <v>401</v>
      </c>
      <c r="E66" s="79"/>
      <c r="F66" s="76" t="s">
        <v>60</v>
      </c>
      <c r="G66" s="77">
        <v>1</v>
      </c>
      <c r="H66" s="78">
        <v>41608</v>
      </c>
      <c r="I66" s="91"/>
      <c r="J66" s="92"/>
      <c r="K66" s="92"/>
      <c r="L66" s="93">
        <v>1859</v>
      </c>
      <c r="M66" s="94">
        <v>0.2</v>
      </c>
      <c r="N66" s="92">
        <f t="shared" si="6"/>
        <v>371.8</v>
      </c>
      <c r="O66" s="95">
        <f t="shared" si="7"/>
        <v>0</v>
      </c>
      <c r="P66" s="76" t="s">
        <v>395</v>
      </c>
      <c r="Q66" s="103">
        <v>1859</v>
      </c>
      <c r="R66" s="104">
        <f t="shared" si="5"/>
        <v>1859</v>
      </c>
    </row>
    <row r="67" s="60" customFormat="1" ht="20.45" customHeight="1" spans="1:18">
      <c r="A67" s="74">
        <v>61</v>
      </c>
      <c r="B67" s="75"/>
      <c r="C67" s="76" t="s">
        <v>342</v>
      </c>
      <c r="D67" s="76" t="s">
        <v>402</v>
      </c>
      <c r="E67" s="79"/>
      <c r="F67" s="76" t="s">
        <v>60</v>
      </c>
      <c r="G67" s="77">
        <v>1</v>
      </c>
      <c r="H67" s="78">
        <v>41608</v>
      </c>
      <c r="I67" s="91"/>
      <c r="J67" s="92"/>
      <c r="K67" s="92"/>
      <c r="L67" s="93">
        <v>1859</v>
      </c>
      <c r="M67" s="94">
        <v>0.2</v>
      </c>
      <c r="N67" s="92">
        <f t="shared" si="6"/>
        <v>371.8</v>
      </c>
      <c r="O67" s="95">
        <f t="shared" si="7"/>
        <v>0</v>
      </c>
      <c r="P67" s="76" t="s">
        <v>395</v>
      </c>
      <c r="Q67" s="103">
        <v>1859</v>
      </c>
      <c r="R67" s="104">
        <f t="shared" si="5"/>
        <v>1859</v>
      </c>
    </row>
    <row r="68" s="60" customFormat="1" ht="20.45" customHeight="1" spans="1:18">
      <c r="A68" s="74">
        <v>62</v>
      </c>
      <c r="B68" s="75"/>
      <c r="C68" s="76" t="s">
        <v>366</v>
      </c>
      <c r="D68" s="76" t="s">
        <v>383</v>
      </c>
      <c r="E68" s="79"/>
      <c r="F68" s="76" t="s">
        <v>75</v>
      </c>
      <c r="G68" s="77">
        <v>1</v>
      </c>
      <c r="H68" s="78">
        <v>41729</v>
      </c>
      <c r="I68" s="91"/>
      <c r="J68" s="92"/>
      <c r="K68" s="92"/>
      <c r="L68" s="93">
        <v>2650</v>
      </c>
      <c r="M68" s="94">
        <v>0.2</v>
      </c>
      <c r="N68" s="92">
        <f t="shared" si="6"/>
        <v>530</v>
      </c>
      <c r="O68" s="95">
        <f t="shared" si="7"/>
        <v>0</v>
      </c>
      <c r="P68" s="76" t="s">
        <v>395</v>
      </c>
      <c r="Q68" s="103">
        <v>2650</v>
      </c>
      <c r="R68" s="104">
        <f t="shared" si="5"/>
        <v>2650</v>
      </c>
    </row>
    <row r="69" s="60" customFormat="1" ht="20.45" customHeight="1" spans="1:18">
      <c r="A69" s="74">
        <v>63</v>
      </c>
      <c r="B69" s="75"/>
      <c r="C69" s="76" t="s">
        <v>363</v>
      </c>
      <c r="D69" s="76" t="s">
        <v>403</v>
      </c>
      <c r="E69" s="79"/>
      <c r="F69" s="76" t="s">
        <v>75</v>
      </c>
      <c r="G69" s="77">
        <v>1</v>
      </c>
      <c r="H69" s="78">
        <v>41729</v>
      </c>
      <c r="I69" s="91"/>
      <c r="J69" s="92"/>
      <c r="K69" s="92"/>
      <c r="L69" s="93">
        <v>899</v>
      </c>
      <c r="M69" s="94">
        <v>0.2</v>
      </c>
      <c r="N69" s="92">
        <f t="shared" si="6"/>
        <v>179.8</v>
      </c>
      <c r="O69" s="95">
        <f t="shared" si="7"/>
        <v>0</v>
      </c>
      <c r="P69" s="76" t="s">
        <v>395</v>
      </c>
      <c r="Q69" s="103">
        <v>899</v>
      </c>
      <c r="R69" s="104">
        <f t="shared" si="5"/>
        <v>899</v>
      </c>
    </row>
    <row r="70" s="60" customFormat="1" ht="20.45" customHeight="1" spans="1:18">
      <c r="A70" s="74">
        <v>64</v>
      </c>
      <c r="B70" s="75"/>
      <c r="C70" s="76" t="s">
        <v>363</v>
      </c>
      <c r="D70" s="76" t="s">
        <v>365</v>
      </c>
      <c r="E70" s="79"/>
      <c r="F70" s="76" t="s">
        <v>75</v>
      </c>
      <c r="G70" s="77">
        <v>1</v>
      </c>
      <c r="H70" s="78">
        <v>42185</v>
      </c>
      <c r="I70" s="91"/>
      <c r="J70" s="92"/>
      <c r="K70" s="92"/>
      <c r="L70" s="93">
        <v>598</v>
      </c>
      <c r="M70" s="94">
        <v>0.2</v>
      </c>
      <c r="N70" s="92">
        <f t="shared" si="6"/>
        <v>119.6</v>
      </c>
      <c r="O70" s="95">
        <f t="shared" si="7"/>
        <v>0</v>
      </c>
      <c r="P70" s="76" t="s">
        <v>395</v>
      </c>
      <c r="Q70" s="103">
        <v>598</v>
      </c>
      <c r="R70" s="104">
        <f t="shared" si="5"/>
        <v>598</v>
      </c>
    </row>
    <row r="71" s="60" customFormat="1" ht="20.45" customHeight="1" spans="1:18">
      <c r="A71" s="74">
        <v>65</v>
      </c>
      <c r="B71" s="75"/>
      <c r="C71" s="76" t="s">
        <v>404</v>
      </c>
      <c r="D71" s="76"/>
      <c r="E71" s="79"/>
      <c r="F71" s="76" t="s">
        <v>60</v>
      </c>
      <c r="G71" s="77">
        <v>1</v>
      </c>
      <c r="H71" s="78">
        <v>40208</v>
      </c>
      <c r="I71" s="91"/>
      <c r="J71" s="92"/>
      <c r="K71" s="92"/>
      <c r="L71" s="93">
        <v>2500</v>
      </c>
      <c r="M71" s="94"/>
      <c r="N71" s="92">
        <f t="shared" si="6"/>
        <v>0</v>
      </c>
      <c r="O71" s="95">
        <f t="shared" si="7"/>
        <v>0</v>
      </c>
      <c r="P71" s="76" t="s">
        <v>405</v>
      </c>
      <c r="Q71" s="96">
        <v>2500</v>
      </c>
      <c r="R71" s="104">
        <f t="shared" si="5"/>
        <v>2500</v>
      </c>
    </row>
    <row r="72" s="60" customFormat="1" ht="20.45" customHeight="1" spans="1:18">
      <c r="A72" s="74">
        <v>66</v>
      </c>
      <c r="B72" s="75"/>
      <c r="C72" s="76" t="s">
        <v>333</v>
      </c>
      <c r="D72" s="76"/>
      <c r="E72" s="79"/>
      <c r="F72" s="76" t="s">
        <v>60</v>
      </c>
      <c r="G72" s="77">
        <v>1</v>
      </c>
      <c r="H72" s="78">
        <v>41729</v>
      </c>
      <c r="I72" s="91"/>
      <c r="J72" s="92"/>
      <c r="K72" s="92"/>
      <c r="L72" s="93">
        <v>100</v>
      </c>
      <c r="M72" s="94">
        <v>0.2</v>
      </c>
      <c r="N72" s="92">
        <f t="shared" si="6"/>
        <v>20</v>
      </c>
      <c r="O72" s="95">
        <f t="shared" si="7"/>
        <v>0</v>
      </c>
      <c r="P72" s="76" t="s">
        <v>338</v>
      </c>
      <c r="Q72" s="103">
        <v>100</v>
      </c>
      <c r="R72" s="104">
        <f t="shared" si="5"/>
        <v>100</v>
      </c>
    </row>
    <row r="73" s="60" customFormat="1" ht="20.45" customHeight="1" spans="1:18">
      <c r="A73" s="74">
        <v>67</v>
      </c>
      <c r="B73" s="75"/>
      <c r="C73" s="76" t="s">
        <v>329</v>
      </c>
      <c r="D73" s="76"/>
      <c r="E73" s="79"/>
      <c r="F73" s="76" t="s">
        <v>155</v>
      </c>
      <c r="G73" s="77">
        <v>1</v>
      </c>
      <c r="H73" s="78">
        <v>41729</v>
      </c>
      <c r="I73" s="91"/>
      <c r="J73" s="92"/>
      <c r="K73" s="92"/>
      <c r="L73" s="93">
        <v>2300</v>
      </c>
      <c r="M73" s="94">
        <v>0.3</v>
      </c>
      <c r="N73" s="92">
        <f t="shared" si="6"/>
        <v>690</v>
      </c>
      <c r="O73" s="95">
        <f t="shared" si="7"/>
        <v>0</v>
      </c>
      <c r="P73" s="76" t="s">
        <v>406</v>
      </c>
      <c r="Q73" s="103">
        <v>2300</v>
      </c>
      <c r="R73" s="104">
        <f t="shared" si="5"/>
        <v>2300</v>
      </c>
    </row>
    <row r="74" s="60" customFormat="1" ht="20.45" customHeight="1" spans="1:18">
      <c r="A74" s="74">
        <v>68</v>
      </c>
      <c r="B74" s="75"/>
      <c r="C74" s="76" t="s">
        <v>363</v>
      </c>
      <c r="D74" s="76" t="s">
        <v>407</v>
      </c>
      <c r="E74" s="79"/>
      <c r="F74" s="76" t="s">
        <v>75</v>
      </c>
      <c r="G74" s="77">
        <v>1</v>
      </c>
      <c r="H74" s="78">
        <v>41729</v>
      </c>
      <c r="I74" s="91"/>
      <c r="J74" s="92"/>
      <c r="K74" s="92"/>
      <c r="L74" s="93">
        <v>298</v>
      </c>
      <c r="M74" s="94">
        <v>0.5</v>
      </c>
      <c r="N74" s="92">
        <f t="shared" si="6"/>
        <v>149</v>
      </c>
      <c r="O74" s="95">
        <f t="shared" si="7"/>
        <v>0</v>
      </c>
      <c r="P74" s="76" t="s">
        <v>406</v>
      </c>
      <c r="Q74" s="103">
        <v>298</v>
      </c>
      <c r="R74" s="104">
        <f t="shared" si="5"/>
        <v>298</v>
      </c>
    </row>
    <row r="75" s="60" customFormat="1" ht="20.45" customHeight="1" spans="1:18">
      <c r="A75" s="74">
        <v>69</v>
      </c>
      <c r="B75" s="75"/>
      <c r="C75" s="76" t="s">
        <v>347</v>
      </c>
      <c r="D75" s="76" t="s">
        <v>408</v>
      </c>
      <c r="E75" s="79"/>
      <c r="F75" s="76" t="s">
        <v>60</v>
      </c>
      <c r="G75" s="77">
        <v>1</v>
      </c>
      <c r="H75" s="78">
        <v>40208</v>
      </c>
      <c r="I75" s="91"/>
      <c r="J75" s="92"/>
      <c r="K75" s="92"/>
      <c r="L75" s="93">
        <v>2200</v>
      </c>
      <c r="M75" s="94">
        <v>0.3</v>
      </c>
      <c r="N75" s="92">
        <f t="shared" si="6"/>
        <v>660</v>
      </c>
      <c r="O75" s="95">
        <f t="shared" si="7"/>
        <v>0</v>
      </c>
      <c r="P75" s="76" t="s">
        <v>409</v>
      </c>
      <c r="Q75" s="103">
        <v>2200</v>
      </c>
      <c r="R75" s="104">
        <f t="shared" si="5"/>
        <v>2200</v>
      </c>
    </row>
    <row r="76" s="60" customFormat="1" ht="20.45" customHeight="1" spans="1:18">
      <c r="A76" s="74">
        <v>70</v>
      </c>
      <c r="B76" s="75"/>
      <c r="C76" s="106" t="s">
        <v>360</v>
      </c>
      <c r="D76" s="106"/>
      <c r="E76" s="107"/>
      <c r="F76" s="106" t="s">
        <v>75</v>
      </c>
      <c r="G76" s="106">
        <v>1</v>
      </c>
      <c r="H76" s="108" t="s">
        <v>410</v>
      </c>
      <c r="I76" s="91"/>
      <c r="J76" s="116"/>
      <c r="K76" s="92"/>
      <c r="L76" s="92">
        <v>880</v>
      </c>
      <c r="M76" s="94">
        <v>0.3</v>
      </c>
      <c r="N76" s="92">
        <f t="shared" si="6"/>
        <v>264</v>
      </c>
      <c r="O76" s="95"/>
      <c r="P76" s="76"/>
      <c r="Q76" s="103"/>
      <c r="R76" s="104"/>
    </row>
    <row r="77" s="60" customFormat="1" ht="20.45" customHeight="1" spans="1:18">
      <c r="A77" s="74">
        <v>71</v>
      </c>
      <c r="B77" s="75"/>
      <c r="C77" s="106" t="s">
        <v>411</v>
      </c>
      <c r="D77" s="106"/>
      <c r="E77" s="107"/>
      <c r="F77" s="106" t="s">
        <v>60</v>
      </c>
      <c r="G77" s="106">
        <v>4</v>
      </c>
      <c r="H77" s="108" t="s">
        <v>410</v>
      </c>
      <c r="I77" s="91"/>
      <c r="J77" s="116"/>
      <c r="K77" s="92"/>
      <c r="L77" s="92">
        <v>14800</v>
      </c>
      <c r="M77" s="94">
        <v>0.3</v>
      </c>
      <c r="N77" s="92">
        <f t="shared" si="6"/>
        <v>4440</v>
      </c>
      <c r="O77" s="95"/>
      <c r="P77" s="76"/>
      <c r="Q77" s="103"/>
      <c r="R77" s="104"/>
    </row>
    <row r="78" s="60" customFormat="1" ht="20.45" customHeight="1" spans="1:18">
      <c r="A78" s="74">
        <v>72</v>
      </c>
      <c r="B78" s="75"/>
      <c r="C78" s="106" t="s">
        <v>412</v>
      </c>
      <c r="D78" s="106"/>
      <c r="E78" s="107"/>
      <c r="F78" s="106" t="s">
        <v>60</v>
      </c>
      <c r="G78" s="106">
        <v>1</v>
      </c>
      <c r="H78" s="108" t="s">
        <v>410</v>
      </c>
      <c r="I78" s="91"/>
      <c r="J78" s="92"/>
      <c r="K78" s="92"/>
      <c r="L78" s="92">
        <v>2400</v>
      </c>
      <c r="M78" s="94">
        <v>0.3</v>
      </c>
      <c r="N78" s="92">
        <f t="shared" si="6"/>
        <v>720</v>
      </c>
      <c r="O78" s="95"/>
      <c r="P78" s="76"/>
      <c r="Q78" s="103"/>
      <c r="R78" s="104"/>
    </row>
    <row r="79" s="60" customFormat="1" ht="20.45" customHeight="1" spans="1:18">
      <c r="A79" s="74">
        <v>73</v>
      </c>
      <c r="B79" s="75"/>
      <c r="C79" s="109"/>
      <c r="D79" s="74"/>
      <c r="E79" s="79"/>
      <c r="F79" s="74"/>
      <c r="G79" s="110"/>
      <c r="H79" s="75"/>
      <c r="I79" s="91"/>
      <c r="J79" s="92"/>
      <c r="K79" s="92"/>
      <c r="L79" s="92"/>
      <c r="M79" s="94"/>
      <c r="N79" s="92">
        <f t="shared" si="6"/>
        <v>0</v>
      </c>
      <c r="O79" s="95">
        <f t="shared" si="7"/>
        <v>0</v>
      </c>
      <c r="P79" s="112"/>
      <c r="Q79" s="123" t="s">
        <v>280</v>
      </c>
      <c r="R79" s="104">
        <f>SUM(R7:R75)</f>
        <v>126761</v>
      </c>
    </row>
    <row r="80" s="60" customFormat="1" ht="20.45" customHeight="1" spans="1:18">
      <c r="A80" s="111" t="s">
        <v>413</v>
      </c>
      <c r="B80" s="111"/>
      <c r="C80" s="111"/>
      <c r="D80" s="74"/>
      <c r="E80" s="75"/>
      <c r="F80" s="75"/>
      <c r="G80" s="75"/>
      <c r="H80" s="75"/>
      <c r="I80" s="91"/>
      <c r="J80" s="117">
        <f>SUM(J7:J79)</f>
        <v>0</v>
      </c>
      <c r="K80" s="117">
        <f>SUM(K7:K79)</f>
        <v>0</v>
      </c>
      <c r="L80" s="117">
        <f>SUM(L7:L79)</f>
        <v>144841</v>
      </c>
      <c r="M80" s="117"/>
      <c r="N80" s="117">
        <f>SUM(N7:N79)</f>
        <v>42262.75</v>
      </c>
      <c r="O80" s="95">
        <f t="shared" si="7"/>
        <v>0</v>
      </c>
      <c r="P80" s="112"/>
      <c r="Q80" s="103"/>
      <c r="R80" s="104"/>
    </row>
    <row r="81" s="60" customFormat="1" ht="20.45" customHeight="1" spans="1:18">
      <c r="A81" s="74" t="s">
        <v>414</v>
      </c>
      <c r="B81" s="74"/>
      <c r="C81" s="74"/>
      <c r="D81" s="75"/>
      <c r="E81" s="75"/>
      <c r="F81" s="75"/>
      <c r="G81" s="75"/>
      <c r="H81" s="75"/>
      <c r="I81" s="91"/>
      <c r="J81" s="117"/>
      <c r="K81" s="117"/>
      <c r="L81" s="117"/>
      <c r="M81" s="118"/>
      <c r="N81" s="117"/>
      <c r="O81" s="95">
        <f t="shared" si="7"/>
        <v>0</v>
      </c>
      <c r="P81" s="112"/>
      <c r="Q81" s="103"/>
      <c r="R81" s="104"/>
    </row>
    <row r="82" s="60" customFormat="1" ht="20.45" customHeight="1" spans="1:18">
      <c r="A82" s="111" t="s">
        <v>413</v>
      </c>
      <c r="B82" s="111"/>
      <c r="C82" s="111"/>
      <c r="D82" s="112"/>
      <c r="E82" s="112"/>
      <c r="F82" s="112"/>
      <c r="G82" s="112"/>
      <c r="H82" s="112"/>
      <c r="I82" s="119">
        <f>SUM(I7:I81)</f>
        <v>0</v>
      </c>
      <c r="J82" s="120">
        <f>J80-J81</f>
        <v>0</v>
      </c>
      <c r="K82" s="120">
        <f>K80-K81</f>
        <v>0</v>
      </c>
      <c r="L82" s="120">
        <f>L80-L81</f>
        <v>144841</v>
      </c>
      <c r="M82" s="121">
        <f>M80-M81</f>
        <v>0</v>
      </c>
      <c r="N82" s="120">
        <f>N80-N81</f>
        <v>42262.75</v>
      </c>
      <c r="O82" s="95">
        <f t="shared" si="7"/>
        <v>0</v>
      </c>
      <c r="P82" s="112"/>
      <c r="Q82" s="103"/>
      <c r="R82" s="104"/>
    </row>
    <row r="83" s="60" customFormat="1" ht="20.45" customHeight="1" spans="1:18">
      <c r="A83" s="113" t="e">
        <f ca="1">#REF!</f>
        <v>#REF!</v>
      </c>
      <c r="B83" s="114"/>
      <c r="C83" s="114"/>
      <c r="D83" s="114"/>
      <c r="E83" s="115"/>
      <c r="F83" s="114"/>
      <c r="H83" s="114"/>
      <c r="I83" s="82"/>
      <c r="J83" s="82"/>
      <c r="K83" s="122" t="e">
        <f ca="1">#REF!</f>
        <v>#REF!</v>
      </c>
      <c r="L83" s="82"/>
      <c r="M83" s="83"/>
      <c r="N83" s="82"/>
      <c r="Q83" s="99"/>
      <c r="R83" s="100"/>
    </row>
    <row r="84" s="60" customFormat="1" ht="20.45" customHeight="1" spans="1:18">
      <c r="A84" s="113" t="e">
        <f ca="1">#REF!</f>
        <v>#REF!</v>
      </c>
      <c r="B84" s="114"/>
      <c r="C84" s="114"/>
      <c r="D84" s="114"/>
      <c r="E84" s="115"/>
      <c r="F84" s="115"/>
      <c r="G84" s="114"/>
      <c r="H84" s="114"/>
      <c r="I84" s="82"/>
      <c r="J84" s="82"/>
      <c r="K84" s="82"/>
      <c r="L84" s="82"/>
      <c r="M84" s="83"/>
      <c r="N84" s="82"/>
      <c r="Q84" s="99"/>
      <c r="R84" s="100"/>
    </row>
    <row r="85" s="60" customFormat="1" customHeight="1" spans="1:18">
      <c r="A85" s="113"/>
      <c r="B85" s="114"/>
      <c r="C85" s="114"/>
      <c r="D85" s="114"/>
      <c r="F85" s="115"/>
      <c r="G85" s="114"/>
      <c r="H85" s="114"/>
      <c r="I85" s="82"/>
      <c r="J85" s="82"/>
      <c r="K85" s="82"/>
      <c r="L85" s="82"/>
      <c r="M85" s="83"/>
      <c r="N85" s="82"/>
      <c r="Q85" s="99"/>
      <c r="R85" s="100"/>
    </row>
    <row r="86" s="60" customFormat="1" customHeight="1" spans="9:18">
      <c r="I86" s="82"/>
      <c r="J86" s="82"/>
      <c r="K86" s="82"/>
      <c r="L86" s="82"/>
      <c r="M86" s="83"/>
      <c r="N86" s="82"/>
      <c r="Q86" s="99"/>
      <c r="R86" s="100"/>
    </row>
    <row r="87" s="60" customFormat="1" customHeight="1" spans="9:18">
      <c r="I87" s="82"/>
      <c r="J87" s="82"/>
      <c r="K87" s="82"/>
      <c r="L87" s="82"/>
      <c r="M87" s="83"/>
      <c r="N87" s="82"/>
      <c r="Q87" s="99"/>
      <c r="R87" s="100"/>
    </row>
  </sheetData>
  <mergeCells count="18">
    <mergeCell ref="A1:P1"/>
    <mergeCell ref="A2:P2"/>
    <mergeCell ref="J5:K5"/>
    <mergeCell ref="L5:N5"/>
    <mergeCell ref="A80:C80"/>
    <mergeCell ref="A81:C81"/>
    <mergeCell ref="A82:C8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</mergeCells>
  <hyperlinks>
    <hyperlink ref="P3" location="目录!A1" display="表4-6-6"/>
  </hyperlinks>
  <printOptions horizontalCentered="1"/>
  <pageMargins left="0.354166666666667" right="0.354166666666667" top="0.590277777777778" bottom="0.393055555555556" header="0.511805555555556" footer="0.511805555555556"/>
  <pageSetup paperSize="9" scale="75" orientation="landscape" horizontalDpi="180" verticalDpi="180"/>
  <headerFooter alignWithMargins="0">
    <oddHeader>&amp;R
&amp;"楷体_GB2312,常规"&amp;9共&amp;N页,第&amp;P页.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topLeftCell="A7" workbookViewId="0">
      <selection activeCell="D15" sqref="D15"/>
    </sheetView>
  </sheetViews>
  <sheetFormatPr defaultColWidth="9" defaultRowHeight="14.25"/>
  <cols>
    <col min="1" max="1" width="4.375" style="42" customWidth="1"/>
    <col min="2" max="2" width="22.625" style="42" customWidth="1"/>
    <col min="3" max="3" width="12.625" style="42" customWidth="1"/>
    <col min="4" max="4" width="11.125" style="42" customWidth="1"/>
    <col min="5" max="5" width="12.5" style="42" customWidth="1"/>
    <col min="6" max="6" width="11.25" style="42" customWidth="1"/>
    <col min="7" max="7" width="13.25" style="42" customWidth="1"/>
    <col min="8" max="8" width="11.875" style="42" customWidth="1"/>
    <col min="9" max="9" width="13.125" style="42" customWidth="1"/>
    <col min="10" max="10" width="11.375" style="42" customWidth="1"/>
    <col min="11" max="11" width="9.25" style="42" customWidth="1"/>
    <col min="12" max="12" width="8.25" style="42" customWidth="1"/>
    <col min="13" max="16384" width="9" style="42"/>
  </cols>
  <sheetData>
    <row r="1" ht="9.75" customHeight="1"/>
    <row r="2" ht="27" spans="1:12">
      <c r="A2" s="43" t="s">
        <v>415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9" customHeight="1"/>
    <row r="4" s="39" customFormat="1" spans="1:12">
      <c r="A4" s="40" t="e">
        <f ca="1">#REF!</f>
        <v>#REF!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="39" customFormat="1" ht="11.25" customHeight="1"/>
    <row r="6" s="39" customFormat="1" spans="1:10">
      <c r="A6" s="39" t="e">
        <f ca="1">#REF!</f>
        <v>#REF!</v>
      </c>
      <c r="J6" s="39" t="s">
        <v>43</v>
      </c>
    </row>
    <row r="7" s="40" customFormat="1" ht="18.75" customHeight="1" spans="1:12">
      <c r="A7" s="44" t="s">
        <v>2</v>
      </c>
      <c r="B7" s="44" t="s">
        <v>3</v>
      </c>
      <c r="C7" s="45" t="s">
        <v>416</v>
      </c>
      <c r="D7" s="46"/>
      <c r="E7" s="45" t="s">
        <v>5</v>
      </c>
      <c r="F7" s="46"/>
      <c r="G7" s="45" t="s">
        <v>6</v>
      </c>
      <c r="H7" s="47"/>
      <c r="I7" s="45" t="s">
        <v>417</v>
      </c>
      <c r="J7" s="46"/>
      <c r="K7" s="45" t="s">
        <v>418</v>
      </c>
      <c r="L7" s="46"/>
    </row>
    <row r="8" s="41" customFormat="1" ht="17.25" customHeight="1" spans="1:12">
      <c r="A8" s="48"/>
      <c r="B8" s="48" t="s">
        <v>3</v>
      </c>
      <c r="C8" s="49" t="s">
        <v>55</v>
      </c>
      <c r="D8" s="49" t="s">
        <v>56</v>
      </c>
      <c r="E8" s="49" t="s">
        <v>55</v>
      </c>
      <c r="F8" s="49" t="s">
        <v>56</v>
      </c>
      <c r="G8" s="49" t="s">
        <v>55</v>
      </c>
      <c r="H8" s="49" t="s">
        <v>56</v>
      </c>
      <c r="I8" s="49" t="s">
        <v>55</v>
      </c>
      <c r="J8" s="49" t="s">
        <v>56</v>
      </c>
      <c r="K8" s="49" t="s">
        <v>55</v>
      </c>
      <c r="L8" s="49" t="s">
        <v>56</v>
      </c>
    </row>
    <row r="9" s="41" customFormat="1" ht="15" customHeight="1" spans="1:12">
      <c r="A9" s="50">
        <v>1</v>
      </c>
      <c r="B9" s="51" t="s">
        <v>419</v>
      </c>
      <c r="C9" s="52" t="e">
        <f ca="1" t="shared" ref="C9:H9" si="0">SUM(C10:C14)</f>
        <v>#REF!</v>
      </c>
      <c r="D9" s="52" t="e">
        <f ca="1" t="shared" si="0"/>
        <v>#REF!</v>
      </c>
      <c r="E9" s="52" t="e">
        <f ca="1" t="shared" si="0"/>
        <v>#REF!</v>
      </c>
      <c r="F9" s="52" t="e">
        <f ca="1" t="shared" si="0"/>
        <v>#REF!</v>
      </c>
      <c r="G9" s="52" t="e">
        <f ca="1" t="shared" si="0"/>
        <v>#REF!</v>
      </c>
      <c r="H9" s="52" t="e">
        <f ca="1" t="shared" si="0"/>
        <v>#REF!</v>
      </c>
      <c r="I9" s="52" t="e">
        <f ca="1">G9-E9</f>
        <v>#REF!</v>
      </c>
      <c r="J9" s="52" t="e">
        <f ca="1">H9-F9</f>
        <v>#REF!</v>
      </c>
      <c r="K9" s="58" t="e">
        <f ca="1">IF(G9=0," ",IF(I9/G9=0," ",I9/G9))</f>
        <v>#REF!</v>
      </c>
      <c r="L9" s="58" t="e">
        <f ca="1">IF(H9=0," ",IF(J9/H9=0," ",J9/H9))</f>
        <v>#REF!</v>
      </c>
    </row>
    <row r="10" s="41" customFormat="1" ht="15" customHeight="1" spans="1:12">
      <c r="A10" s="50">
        <v>2</v>
      </c>
      <c r="B10" s="51" t="s">
        <v>420</v>
      </c>
      <c r="C10" s="52" t="e">
        <f ca="1">#REF!</f>
        <v>#REF!</v>
      </c>
      <c r="D10" s="52" t="e">
        <f ca="1">#REF!</f>
        <v>#REF!</v>
      </c>
      <c r="E10" s="52" t="e">
        <f ca="1">#REF!</f>
        <v>#REF!</v>
      </c>
      <c r="F10" s="52" t="e">
        <f ca="1">#REF!</f>
        <v>#REF!</v>
      </c>
      <c r="G10" s="52" t="e">
        <f ca="1">#REF!</f>
        <v>#REF!</v>
      </c>
      <c r="H10" s="52" t="e">
        <f ca="1">#REF!</f>
        <v>#REF!</v>
      </c>
      <c r="I10" s="52" t="e">
        <f ca="1" t="shared" ref="I10:I35" si="1">G10-E10</f>
        <v>#REF!</v>
      </c>
      <c r="J10" s="52" t="e">
        <f ca="1" t="shared" ref="J10:J35" si="2">H10-F10</f>
        <v>#REF!</v>
      </c>
      <c r="K10" s="58" t="e">
        <f ca="1" t="shared" ref="K10:K35" si="3">IF(G10=0," ",IF(I10/G10=0," ",I10/G10))</f>
        <v>#REF!</v>
      </c>
      <c r="L10" s="58" t="e">
        <f ca="1" t="shared" ref="L10:L35" si="4">IF(H10=0," ",IF(J10/H10=0," ",J10/H10))</f>
        <v>#REF!</v>
      </c>
    </row>
    <row r="11" s="41" customFormat="1" ht="15" customHeight="1" spans="1:12">
      <c r="A11" s="50">
        <v>3</v>
      </c>
      <c r="B11" s="51" t="s">
        <v>421</v>
      </c>
      <c r="C11" s="52" t="e">
        <f ca="1">#REF!</f>
        <v>#REF!</v>
      </c>
      <c r="D11" s="52" t="e">
        <f ca="1">#REF!</f>
        <v>#REF!</v>
      </c>
      <c r="E11" s="52" t="e">
        <f ca="1">#REF!</f>
        <v>#REF!</v>
      </c>
      <c r="F11" s="52" t="e">
        <f ca="1">#REF!</f>
        <v>#REF!</v>
      </c>
      <c r="G11" s="52" t="e">
        <f ca="1">#REF!</f>
        <v>#REF!</v>
      </c>
      <c r="H11" s="52" t="e">
        <f ca="1">#REF!</f>
        <v>#REF!</v>
      </c>
      <c r="I11" s="52" t="e">
        <f ca="1" t="shared" si="1"/>
        <v>#REF!</v>
      </c>
      <c r="J11" s="52" t="e">
        <f ca="1" t="shared" si="2"/>
        <v>#REF!</v>
      </c>
      <c r="K11" s="58" t="e">
        <f ca="1" t="shared" si="3"/>
        <v>#REF!</v>
      </c>
      <c r="L11" s="58" t="e">
        <f ca="1" t="shared" si="4"/>
        <v>#REF!</v>
      </c>
    </row>
    <row r="12" s="41" customFormat="1" ht="15" customHeight="1" spans="1:12">
      <c r="A12" s="50">
        <v>4</v>
      </c>
      <c r="B12" s="51" t="s">
        <v>422</v>
      </c>
      <c r="C12" s="52" t="e">
        <f ca="1">#REF!</f>
        <v>#REF!</v>
      </c>
      <c r="D12" s="52" t="e">
        <f ca="1">#REF!</f>
        <v>#REF!</v>
      </c>
      <c r="E12" s="52" t="e">
        <f ca="1">#REF!</f>
        <v>#REF!</v>
      </c>
      <c r="F12" s="52" t="e">
        <f ca="1">#REF!</f>
        <v>#REF!</v>
      </c>
      <c r="G12" s="52" t="e">
        <f ca="1">#REF!</f>
        <v>#REF!</v>
      </c>
      <c r="H12" s="52" t="e">
        <f ca="1">#REF!</f>
        <v>#REF!</v>
      </c>
      <c r="I12" s="52" t="e">
        <f ca="1" t="shared" si="1"/>
        <v>#REF!</v>
      </c>
      <c r="J12" s="52" t="e">
        <f ca="1" t="shared" si="2"/>
        <v>#REF!</v>
      </c>
      <c r="K12" s="58" t="e">
        <f ca="1" t="shared" si="3"/>
        <v>#REF!</v>
      </c>
      <c r="L12" s="58" t="e">
        <f ca="1" t="shared" si="4"/>
        <v>#REF!</v>
      </c>
    </row>
    <row r="13" s="41" customFormat="1" ht="15" customHeight="1" spans="1:12">
      <c r="A13" s="53"/>
      <c r="B13" s="51"/>
      <c r="C13" s="52"/>
      <c r="D13" s="52"/>
      <c r="E13" s="52"/>
      <c r="F13" s="52"/>
      <c r="G13" s="52"/>
      <c r="H13" s="52"/>
      <c r="I13" s="52">
        <f ca="1" t="shared" si="1"/>
        <v>0</v>
      </c>
      <c r="J13" s="52">
        <f ca="1" t="shared" si="2"/>
        <v>0</v>
      </c>
      <c r="K13" s="58" t="str">
        <f ca="1" t="shared" si="3"/>
        <v> </v>
      </c>
      <c r="L13" s="58" t="str">
        <f ca="1" t="shared" si="4"/>
        <v> </v>
      </c>
    </row>
    <row r="14" s="41" customFormat="1" ht="15" customHeight="1" spans="1:12">
      <c r="A14" s="53"/>
      <c r="B14" s="51"/>
      <c r="C14" s="52"/>
      <c r="D14" s="52"/>
      <c r="E14" s="52"/>
      <c r="F14" s="52"/>
      <c r="G14" s="52"/>
      <c r="H14" s="52"/>
      <c r="I14" s="52">
        <f ca="1" t="shared" si="1"/>
        <v>0</v>
      </c>
      <c r="J14" s="52">
        <f ca="1" t="shared" si="2"/>
        <v>0</v>
      </c>
      <c r="K14" s="58" t="str">
        <f ca="1" t="shared" si="3"/>
        <v> </v>
      </c>
      <c r="L14" s="58" t="str">
        <f ca="1" t="shared" si="4"/>
        <v> </v>
      </c>
    </row>
    <row r="15" s="41" customFormat="1" ht="15" customHeight="1" spans="1:12">
      <c r="A15" s="50">
        <v>5</v>
      </c>
      <c r="B15" s="51" t="s">
        <v>423</v>
      </c>
      <c r="C15" s="52" t="e">
        <f ca="1" t="shared" ref="C15:H15" si="5">SUM(C16:C20)</f>
        <v>#REF!</v>
      </c>
      <c r="D15" s="52">
        <f ca="1" t="shared" si="5"/>
        <v>3558313.16</v>
      </c>
      <c r="E15" s="52" t="e">
        <f ca="1" t="shared" si="5"/>
        <v>#REF!</v>
      </c>
      <c r="F15" s="52" t="e">
        <f ca="1" t="shared" si="5"/>
        <v>#REF!</v>
      </c>
      <c r="G15" s="52">
        <f ca="1" t="shared" si="5"/>
        <v>11502308.8</v>
      </c>
      <c r="H15" s="52">
        <f ca="1" t="shared" si="5"/>
        <v>4326215.52</v>
      </c>
      <c r="I15" s="52" t="e">
        <f ca="1" t="shared" si="1"/>
        <v>#REF!</v>
      </c>
      <c r="J15" s="52" t="e">
        <f ca="1" t="shared" si="2"/>
        <v>#REF!</v>
      </c>
      <c r="K15" s="58" t="e">
        <f ca="1" t="shared" si="3"/>
        <v>#REF!</v>
      </c>
      <c r="L15" s="58" t="e">
        <f ca="1" t="shared" si="4"/>
        <v>#REF!</v>
      </c>
    </row>
    <row r="16" s="41" customFormat="1" ht="15" customHeight="1" spans="1:12">
      <c r="A16" s="50">
        <v>6</v>
      </c>
      <c r="B16" s="51" t="s">
        <v>424</v>
      </c>
      <c r="C16" s="52">
        <f ca="1">机器设备!J443</f>
        <v>9334677.84</v>
      </c>
      <c r="D16" s="52">
        <f ca="1">机器设备!K443</f>
        <v>1957661.16</v>
      </c>
      <c r="E16" s="52" t="e">
        <f ca="1">机器设备!#REF!</f>
        <v>#REF!</v>
      </c>
      <c r="F16" s="52" t="e">
        <f ca="1">机器设备!#REF!</f>
        <v>#REF!</v>
      </c>
      <c r="G16" s="52">
        <f ca="1">机器设备!L443</f>
        <v>11019667.8</v>
      </c>
      <c r="H16" s="52">
        <f ca="1">机器设备!N443</f>
        <v>4214472.77</v>
      </c>
      <c r="I16" s="52" t="e">
        <f ca="1" t="shared" si="1"/>
        <v>#REF!</v>
      </c>
      <c r="J16" s="52" t="e">
        <f ca="1" t="shared" si="2"/>
        <v>#REF!</v>
      </c>
      <c r="K16" s="58" t="e">
        <f ca="1" t="shared" si="3"/>
        <v>#REF!</v>
      </c>
      <c r="L16" s="58" t="e">
        <f ca="1" t="shared" si="4"/>
        <v>#REF!</v>
      </c>
    </row>
    <row r="17" s="41" customFormat="1" ht="15" customHeight="1" spans="1:12">
      <c r="A17" s="50">
        <v>7</v>
      </c>
      <c r="B17" s="51" t="s">
        <v>425</v>
      </c>
      <c r="C17" s="52">
        <f ca="1">车辆!J20</f>
        <v>3305146</v>
      </c>
      <c r="D17" s="52">
        <f ca="1">车辆!K20</f>
        <v>1600652</v>
      </c>
      <c r="E17" s="52" t="e">
        <f ca="1">车辆!#REF!</f>
        <v>#REF!</v>
      </c>
      <c r="F17" s="52" t="e">
        <f ca="1">车辆!#REF!</f>
        <v>#REF!</v>
      </c>
      <c r="G17" s="52">
        <f ca="1">车辆!L20</f>
        <v>337800</v>
      </c>
      <c r="H17" s="52">
        <f ca="1">车辆!N20</f>
        <v>69480</v>
      </c>
      <c r="I17" s="52" t="e">
        <f ca="1" t="shared" si="1"/>
        <v>#REF!</v>
      </c>
      <c r="J17" s="52" t="e">
        <f ca="1" t="shared" si="2"/>
        <v>#REF!</v>
      </c>
      <c r="K17" s="58" t="e">
        <f ca="1" t="shared" si="3"/>
        <v>#REF!</v>
      </c>
      <c r="L17" s="58" t="e">
        <f ca="1" t="shared" si="4"/>
        <v>#REF!</v>
      </c>
    </row>
    <row r="18" s="41" customFormat="1" ht="15" customHeight="1" spans="1:12">
      <c r="A18" s="50">
        <v>8</v>
      </c>
      <c r="B18" s="51" t="s">
        <v>426</v>
      </c>
      <c r="C18" s="52" t="e">
        <f ca="1">电子设备!#REF!</f>
        <v>#REF!</v>
      </c>
      <c r="D18" s="52">
        <f ca="1">电子设备!I82</f>
        <v>0</v>
      </c>
      <c r="E18" s="52">
        <f ca="1">电子设备!J82</f>
        <v>0</v>
      </c>
      <c r="F18" s="52">
        <f ca="1">电子设备!K82</f>
        <v>0</v>
      </c>
      <c r="G18" s="52">
        <f ca="1">电子设备!L82</f>
        <v>144841</v>
      </c>
      <c r="H18" s="52">
        <f ca="1">电子设备!N82</f>
        <v>42262.75</v>
      </c>
      <c r="I18" s="52">
        <f ca="1" t="shared" si="1"/>
        <v>144841</v>
      </c>
      <c r="J18" s="52">
        <f ca="1" t="shared" si="2"/>
        <v>42262.75</v>
      </c>
      <c r="K18" s="58">
        <f ca="1" t="shared" si="3"/>
        <v>1</v>
      </c>
      <c r="L18" s="58">
        <f ca="1" t="shared" si="4"/>
        <v>1</v>
      </c>
    </row>
    <row r="19" s="41" customFormat="1" ht="15" customHeight="1" spans="1:12">
      <c r="A19" s="53"/>
      <c r="B19" s="51"/>
      <c r="C19" s="52"/>
      <c r="D19" s="52"/>
      <c r="E19" s="52"/>
      <c r="F19" s="52"/>
      <c r="G19" s="52"/>
      <c r="H19" s="52"/>
      <c r="I19" s="52">
        <f ca="1" t="shared" si="1"/>
        <v>0</v>
      </c>
      <c r="J19" s="52">
        <f ca="1" t="shared" si="2"/>
        <v>0</v>
      </c>
      <c r="K19" s="58" t="str">
        <f ca="1" t="shared" si="3"/>
        <v> </v>
      </c>
      <c r="L19" s="58" t="str">
        <f ca="1" t="shared" si="4"/>
        <v> </v>
      </c>
    </row>
    <row r="20" s="41" customFormat="1" ht="15" customHeight="1" spans="1:12">
      <c r="A20" s="53"/>
      <c r="B20" s="51"/>
      <c r="C20" s="52"/>
      <c r="D20" s="52"/>
      <c r="E20" s="52"/>
      <c r="F20" s="52"/>
      <c r="G20" s="52"/>
      <c r="H20" s="52"/>
      <c r="I20" s="52">
        <f ca="1" t="shared" si="1"/>
        <v>0</v>
      </c>
      <c r="J20" s="52">
        <f ca="1" t="shared" si="2"/>
        <v>0</v>
      </c>
      <c r="K20" s="58" t="str">
        <f ca="1" t="shared" si="3"/>
        <v> </v>
      </c>
      <c r="L20" s="58" t="str">
        <f ca="1" t="shared" si="4"/>
        <v> </v>
      </c>
    </row>
    <row r="21" s="41" customFormat="1" ht="15" customHeight="1" spans="1:12">
      <c r="A21" s="50">
        <v>9</v>
      </c>
      <c r="B21" s="51" t="s">
        <v>427</v>
      </c>
      <c r="C21" s="52" t="e">
        <f ca="1">#REF!</f>
        <v>#REF!</v>
      </c>
      <c r="D21" s="52" t="e">
        <f ca="1">#REF!</f>
        <v>#REF!</v>
      </c>
      <c r="E21" s="52" t="e">
        <f ca="1">#REF!</f>
        <v>#REF!</v>
      </c>
      <c r="F21" s="52" t="e">
        <f ca="1">#REF!</f>
        <v>#REF!</v>
      </c>
      <c r="G21" s="52" t="e">
        <f ca="1">#REF!</f>
        <v>#REF!</v>
      </c>
      <c r="H21" s="52" t="e">
        <f ca="1">#REF!</f>
        <v>#REF!</v>
      </c>
      <c r="I21" s="52" t="e">
        <f ca="1" t="shared" si="1"/>
        <v>#REF!</v>
      </c>
      <c r="J21" s="52" t="e">
        <f ca="1" t="shared" si="2"/>
        <v>#REF!</v>
      </c>
      <c r="K21" s="58" t="e">
        <f ca="1" t="shared" si="3"/>
        <v>#REF!</v>
      </c>
      <c r="L21" s="58" t="e">
        <f ca="1" t="shared" si="4"/>
        <v>#REF!</v>
      </c>
    </row>
    <row r="22" s="41" customFormat="1" ht="15" customHeight="1" spans="1:12">
      <c r="A22" s="53"/>
      <c r="B22" s="51"/>
      <c r="C22" s="52"/>
      <c r="D22" s="52"/>
      <c r="E22" s="52"/>
      <c r="F22" s="52"/>
      <c r="G22" s="52"/>
      <c r="H22" s="52"/>
      <c r="I22" s="52">
        <f ca="1" t="shared" si="1"/>
        <v>0</v>
      </c>
      <c r="J22" s="52">
        <f ca="1" t="shared" si="2"/>
        <v>0</v>
      </c>
      <c r="K22" s="58" t="str">
        <f ca="1" t="shared" si="3"/>
        <v> </v>
      </c>
      <c r="L22" s="58" t="str">
        <f ca="1" t="shared" si="4"/>
        <v> </v>
      </c>
    </row>
    <row r="23" s="41" customFormat="1" ht="15" customHeight="1" spans="1:12">
      <c r="A23" s="53"/>
      <c r="B23" s="51"/>
      <c r="C23" s="52"/>
      <c r="D23" s="52"/>
      <c r="E23" s="52"/>
      <c r="F23" s="52"/>
      <c r="G23" s="52"/>
      <c r="H23" s="52"/>
      <c r="I23" s="52">
        <f ca="1" t="shared" si="1"/>
        <v>0</v>
      </c>
      <c r="J23" s="52">
        <f ca="1" t="shared" si="2"/>
        <v>0</v>
      </c>
      <c r="K23" s="58" t="str">
        <f ca="1" t="shared" si="3"/>
        <v> </v>
      </c>
      <c r="L23" s="58" t="str">
        <f ca="1" t="shared" si="4"/>
        <v> </v>
      </c>
    </row>
    <row r="24" s="41" customFormat="1" ht="15" customHeight="1" spans="1:12">
      <c r="A24" s="50">
        <v>10</v>
      </c>
      <c r="B24" s="51" t="s">
        <v>428</v>
      </c>
      <c r="C24" s="52" t="e">
        <f ca="1">C25+C26</f>
        <v>#REF!</v>
      </c>
      <c r="D24" s="52" t="e">
        <f ca="1">D25+D26</f>
        <v>#REF!</v>
      </c>
      <c r="E24" s="52" t="e">
        <f ca="1">E25+E26</f>
        <v>#REF!</v>
      </c>
      <c r="F24" s="52" t="e">
        <f ca="1">SUM(F25:F28)</f>
        <v>#REF!</v>
      </c>
      <c r="G24" s="52" t="e">
        <f ca="1">SUM(G25:G28)</f>
        <v>#REF!</v>
      </c>
      <c r="H24" s="52" t="e">
        <f ca="1">SUM(H25:H28)</f>
        <v>#REF!</v>
      </c>
      <c r="I24" s="52" t="e">
        <f ca="1" t="shared" si="1"/>
        <v>#REF!</v>
      </c>
      <c r="J24" s="52" t="e">
        <f ca="1" t="shared" si="2"/>
        <v>#REF!</v>
      </c>
      <c r="K24" s="58" t="e">
        <f ca="1" t="shared" si="3"/>
        <v>#REF!</v>
      </c>
      <c r="L24" s="58" t="e">
        <f ca="1" t="shared" si="4"/>
        <v>#REF!</v>
      </c>
    </row>
    <row r="25" s="41" customFormat="1" ht="15" customHeight="1" spans="1:12">
      <c r="A25" s="50">
        <v>11</v>
      </c>
      <c r="B25" s="51" t="s">
        <v>429</v>
      </c>
      <c r="C25" s="52" t="e">
        <f ca="1">D25</f>
        <v>#REF!</v>
      </c>
      <c r="D25" s="52" t="e">
        <f ca="1">#REF!</f>
        <v>#REF!</v>
      </c>
      <c r="E25" s="52" t="e">
        <f ca="1">F25</f>
        <v>#REF!</v>
      </c>
      <c r="F25" s="52" t="e">
        <f ca="1">#REF!</f>
        <v>#REF!</v>
      </c>
      <c r="G25" s="52" t="e">
        <f ca="1">H25</f>
        <v>#REF!</v>
      </c>
      <c r="H25" s="52" t="e">
        <f ca="1">#REF!</f>
        <v>#REF!</v>
      </c>
      <c r="I25" s="52" t="e">
        <f ca="1" t="shared" si="1"/>
        <v>#REF!</v>
      </c>
      <c r="J25" s="52" t="e">
        <f ca="1" t="shared" si="2"/>
        <v>#REF!</v>
      </c>
      <c r="K25" s="58" t="e">
        <f ca="1" t="shared" si="3"/>
        <v>#REF!</v>
      </c>
      <c r="L25" s="58" t="e">
        <f ca="1" t="shared" si="4"/>
        <v>#REF!</v>
      </c>
    </row>
    <row r="26" s="41" customFormat="1" ht="15" customHeight="1" spans="1:12">
      <c r="A26" s="50">
        <v>12</v>
      </c>
      <c r="B26" s="51" t="s">
        <v>430</v>
      </c>
      <c r="C26" s="52" t="e">
        <f ca="1">D26</f>
        <v>#REF!</v>
      </c>
      <c r="D26" s="52" t="e">
        <f ca="1">#REF!</f>
        <v>#REF!</v>
      </c>
      <c r="E26" s="52" t="e">
        <f ca="1">F26</f>
        <v>#REF!</v>
      </c>
      <c r="F26" s="52" t="e">
        <f ca="1">#REF!</f>
        <v>#REF!</v>
      </c>
      <c r="G26" s="52" t="e">
        <f ca="1">H26</f>
        <v>#REF!</v>
      </c>
      <c r="H26" s="52" t="e">
        <f ca="1">#REF!</f>
        <v>#REF!</v>
      </c>
      <c r="I26" s="52" t="e">
        <f ca="1" t="shared" si="1"/>
        <v>#REF!</v>
      </c>
      <c r="J26" s="52" t="e">
        <f ca="1" t="shared" si="2"/>
        <v>#REF!</v>
      </c>
      <c r="K26" s="58" t="e">
        <f ca="1" t="shared" si="3"/>
        <v>#REF!</v>
      </c>
      <c r="L26" s="58" t="e">
        <f ca="1" t="shared" si="4"/>
        <v>#REF!</v>
      </c>
    </row>
    <row r="27" s="41" customFormat="1" ht="15" customHeight="1" spans="1:12">
      <c r="A27" s="53"/>
      <c r="B27" s="51"/>
      <c r="C27" s="52"/>
      <c r="D27" s="52"/>
      <c r="E27" s="52">
        <f>F27</f>
        <v>0</v>
      </c>
      <c r="F27" s="52"/>
      <c r="G27" s="52"/>
      <c r="H27" s="52"/>
      <c r="I27" s="52">
        <f ca="1" t="shared" si="1"/>
        <v>0</v>
      </c>
      <c r="J27" s="52">
        <f ca="1" t="shared" si="2"/>
        <v>0</v>
      </c>
      <c r="K27" s="58" t="str">
        <f ca="1" t="shared" si="3"/>
        <v> </v>
      </c>
      <c r="L27" s="58" t="str">
        <f ca="1" t="shared" si="4"/>
        <v> </v>
      </c>
    </row>
    <row r="28" s="41" customFormat="1" ht="15" customHeight="1" spans="1:12">
      <c r="A28" s="53"/>
      <c r="B28" s="51"/>
      <c r="C28" s="52"/>
      <c r="D28" s="52"/>
      <c r="E28" s="52">
        <f>F28</f>
        <v>0</v>
      </c>
      <c r="F28" s="52"/>
      <c r="G28" s="52"/>
      <c r="H28" s="52"/>
      <c r="I28" s="52">
        <f ca="1" t="shared" si="1"/>
        <v>0</v>
      </c>
      <c r="J28" s="52">
        <f ca="1" t="shared" si="2"/>
        <v>0</v>
      </c>
      <c r="K28" s="58" t="str">
        <f ca="1" t="shared" si="3"/>
        <v> </v>
      </c>
      <c r="L28" s="58" t="str">
        <f ca="1" t="shared" si="4"/>
        <v> </v>
      </c>
    </row>
    <row r="29" s="41" customFormat="1" ht="15" customHeight="1" spans="1:12">
      <c r="A29" s="50">
        <v>13</v>
      </c>
      <c r="B29" s="51" t="s">
        <v>431</v>
      </c>
      <c r="C29" s="52"/>
      <c r="D29" s="52" t="e">
        <f ca="1">#REF!</f>
        <v>#REF!</v>
      </c>
      <c r="E29" s="52" t="e">
        <f ca="1">F29</f>
        <v>#REF!</v>
      </c>
      <c r="F29" s="52" t="e">
        <f ca="1">#REF!</f>
        <v>#REF!</v>
      </c>
      <c r="G29" s="52" t="e">
        <f ca="1">H29</f>
        <v>#REF!</v>
      </c>
      <c r="H29" s="52" t="e">
        <f ca="1">#REF!</f>
        <v>#REF!</v>
      </c>
      <c r="I29" s="52" t="e">
        <f ca="1" t="shared" si="1"/>
        <v>#REF!</v>
      </c>
      <c r="J29" s="52" t="e">
        <f ca="1" t="shared" si="2"/>
        <v>#REF!</v>
      </c>
      <c r="K29" s="58" t="e">
        <f ca="1" t="shared" si="3"/>
        <v>#REF!</v>
      </c>
      <c r="L29" s="58" t="e">
        <f ca="1" t="shared" si="4"/>
        <v>#REF!</v>
      </c>
    </row>
    <row r="30" s="41" customFormat="1" ht="15" customHeight="1" spans="1:12">
      <c r="A30" s="53"/>
      <c r="B30" s="51"/>
      <c r="C30" s="52"/>
      <c r="D30" s="52"/>
      <c r="E30" s="52"/>
      <c r="F30" s="52"/>
      <c r="G30" s="52"/>
      <c r="H30" s="52"/>
      <c r="I30" s="52">
        <f ca="1" t="shared" si="1"/>
        <v>0</v>
      </c>
      <c r="J30" s="52">
        <f ca="1" t="shared" si="2"/>
        <v>0</v>
      </c>
      <c r="K30" s="58" t="str">
        <f ca="1" t="shared" si="3"/>
        <v> </v>
      </c>
      <c r="L30" s="58" t="str">
        <f ca="1" t="shared" si="4"/>
        <v> </v>
      </c>
    </row>
    <row r="31" s="41" customFormat="1" ht="15" customHeight="1" spans="1:12">
      <c r="A31" s="53"/>
      <c r="B31" s="51"/>
      <c r="C31" s="52"/>
      <c r="D31" s="52"/>
      <c r="E31" s="52"/>
      <c r="F31" s="52"/>
      <c r="G31" s="52"/>
      <c r="H31" s="52"/>
      <c r="I31" s="52">
        <f ca="1" t="shared" si="1"/>
        <v>0</v>
      </c>
      <c r="J31" s="52">
        <f ca="1" t="shared" si="2"/>
        <v>0</v>
      </c>
      <c r="K31" s="58" t="str">
        <f ca="1" t="shared" si="3"/>
        <v> </v>
      </c>
      <c r="L31" s="58" t="str">
        <f ca="1" t="shared" si="4"/>
        <v> </v>
      </c>
    </row>
    <row r="32" s="41" customFormat="1" ht="15" customHeight="1" spans="1:12">
      <c r="A32" s="50">
        <v>14</v>
      </c>
      <c r="B32" s="51" t="s">
        <v>432</v>
      </c>
      <c r="C32" s="52"/>
      <c r="D32" s="52" t="e">
        <f ca="1">#REF!</f>
        <v>#REF!</v>
      </c>
      <c r="E32" s="52"/>
      <c r="F32" s="52" t="e">
        <f ca="1">#REF!</f>
        <v>#REF!</v>
      </c>
      <c r="G32" s="52"/>
      <c r="H32" s="52" t="e">
        <f ca="1">#REF!</f>
        <v>#REF!</v>
      </c>
      <c r="I32" s="52">
        <f ca="1" t="shared" si="1"/>
        <v>0</v>
      </c>
      <c r="J32" s="52" t="e">
        <f ca="1" t="shared" si="2"/>
        <v>#REF!</v>
      </c>
      <c r="K32" s="58" t="str">
        <f ca="1" t="shared" si="3"/>
        <v> </v>
      </c>
      <c r="L32" s="58" t="e">
        <f ca="1" t="shared" si="4"/>
        <v>#REF!</v>
      </c>
    </row>
    <row r="33" s="41" customFormat="1" ht="15" customHeight="1" spans="1:12">
      <c r="A33" s="50"/>
      <c r="B33" s="51"/>
      <c r="C33" s="52"/>
      <c r="D33" s="52"/>
      <c r="E33" s="52"/>
      <c r="F33" s="52"/>
      <c r="G33" s="52"/>
      <c r="H33" s="52"/>
      <c r="I33" s="52">
        <f ca="1" t="shared" si="1"/>
        <v>0</v>
      </c>
      <c r="J33" s="52">
        <f ca="1" t="shared" si="2"/>
        <v>0</v>
      </c>
      <c r="K33" s="58" t="str">
        <f ca="1" t="shared" si="3"/>
        <v> </v>
      </c>
      <c r="L33" s="58" t="str">
        <f ca="1" t="shared" si="4"/>
        <v> </v>
      </c>
    </row>
    <row r="34" s="41" customFormat="1" ht="15" customHeight="1" spans="1:12">
      <c r="A34" s="50"/>
      <c r="B34" s="51"/>
      <c r="C34" s="52"/>
      <c r="D34" s="52"/>
      <c r="E34" s="52"/>
      <c r="F34" s="52"/>
      <c r="G34" s="52"/>
      <c r="H34" s="52"/>
      <c r="I34" s="52">
        <f ca="1" t="shared" si="1"/>
        <v>0</v>
      </c>
      <c r="J34" s="52">
        <f ca="1" t="shared" si="2"/>
        <v>0</v>
      </c>
      <c r="K34" s="58" t="str">
        <f ca="1" t="shared" si="3"/>
        <v> </v>
      </c>
      <c r="L34" s="58" t="str">
        <f ca="1" t="shared" si="4"/>
        <v> </v>
      </c>
    </row>
    <row r="35" s="41" customFormat="1" ht="15" customHeight="1" spans="1:12">
      <c r="A35" s="50">
        <v>15</v>
      </c>
      <c r="B35" s="49" t="s">
        <v>433</v>
      </c>
      <c r="C35" s="52" t="e">
        <f ca="1">C9+C15+C21+C24+C29+C32</f>
        <v>#REF!</v>
      </c>
      <c r="D35" s="52" t="e">
        <f ca="1">D9+D15+D21+D24+D29+D32</f>
        <v>#REF!</v>
      </c>
      <c r="E35" s="52" t="e">
        <f ca="1">E9+E15</f>
        <v>#REF!</v>
      </c>
      <c r="F35" s="52" t="e">
        <f ca="1">F9+F15+F21+F24+F29+F32</f>
        <v>#REF!</v>
      </c>
      <c r="G35" s="52" t="e">
        <f ca="1">G9+G15</f>
        <v>#REF!</v>
      </c>
      <c r="H35" s="52" t="e">
        <f ca="1">H9+H15+H21+H24+H29+H32</f>
        <v>#REF!</v>
      </c>
      <c r="I35" s="52" t="e">
        <f ca="1" t="shared" si="1"/>
        <v>#REF!</v>
      </c>
      <c r="J35" s="52" t="e">
        <f ca="1" t="shared" si="2"/>
        <v>#REF!</v>
      </c>
      <c r="K35" s="58" t="e">
        <f ca="1" t="shared" si="3"/>
        <v>#REF!</v>
      </c>
      <c r="L35" s="58" t="e">
        <f ca="1" t="shared" si="4"/>
        <v>#REF!</v>
      </c>
    </row>
    <row r="36" s="39" customFormat="1" spans="1:1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="39" customFormat="1" spans="1:8">
      <c r="A37" s="55" t="s">
        <v>434</v>
      </c>
      <c r="E37" s="56" t="s">
        <v>435</v>
      </c>
      <c r="H37" s="57" t="s">
        <v>436</v>
      </c>
    </row>
    <row r="38" s="39" customFormat="1" spans="1:6">
      <c r="A38" s="55"/>
      <c r="E38" s="56"/>
      <c r="F38" s="56"/>
    </row>
    <row r="39" s="39" customFormat="1" spans="1:6">
      <c r="A39" s="55" t="s">
        <v>437</v>
      </c>
      <c r="E39" s="56" t="s">
        <v>438</v>
      </c>
      <c r="F39" s="56"/>
    </row>
  </sheetData>
  <sheetProtection sheet="1" objects="1" scenarios="1"/>
  <mergeCells count="9">
    <mergeCell ref="A2:L2"/>
    <mergeCell ref="A4:L4"/>
    <mergeCell ref="C7:D7"/>
    <mergeCell ref="E7:F7"/>
    <mergeCell ref="G7:H7"/>
    <mergeCell ref="I7:J7"/>
    <mergeCell ref="K7:L7"/>
    <mergeCell ref="A7:A8"/>
    <mergeCell ref="B7:B8"/>
  </mergeCells>
  <printOptions horizontalCentered="1"/>
  <pageMargins left="0.747916666666667" right="0.747916666666667" top="0.509027777777778" bottom="0.559027777777778" header="0.510416666666667" footer="0.510416666666667"/>
  <pageSetup paperSize="9" scale="85" orientation="landscape" horizontalDpi="180" verticalDpi="18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8"/>
  <sheetViews>
    <sheetView showGridLines="0" workbookViewId="0">
      <selection activeCell="C3" sqref="C3"/>
    </sheetView>
  </sheetViews>
  <sheetFormatPr defaultColWidth="9" defaultRowHeight="14.25"/>
  <cols>
    <col min="1" max="1" width="5.625" style="23" customWidth="1"/>
    <col min="2" max="2" width="23.375" style="23" customWidth="1"/>
    <col min="3" max="6" width="19.25" style="23" customWidth="1"/>
    <col min="7" max="7" width="12.625" style="23" customWidth="1"/>
    <col min="8" max="8" width="9.625" style="24" customWidth="1"/>
    <col min="9" max="16384" width="9" style="23"/>
  </cols>
  <sheetData>
    <row r="2" ht="27" spans="2:8">
      <c r="B2" s="25" t="s">
        <v>439</v>
      </c>
      <c r="C2" s="25"/>
      <c r="D2" s="25"/>
      <c r="E2" s="25"/>
      <c r="F2" s="25"/>
      <c r="G2" s="25"/>
      <c r="H2" s="23"/>
    </row>
    <row r="4" s="20" customFormat="1" spans="1:8">
      <c r="A4" s="21" t="e">
        <f ca="1">#REF!</f>
        <v>#REF!</v>
      </c>
      <c r="B4" s="21"/>
      <c r="C4" s="21"/>
      <c r="D4" s="21"/>
      <c r="E4" s="21"/>
      <c r="F4" s="21"/>
      <c r="G4" s="21"/>
      <c r="H4" s="26"/>
    </row>
    <row r="5" s="20" customFormat="1" spans="8:8">
      <c r="H5" s="26"/>
    </row>
    <row r="6" s="20" customFormat="1" spans="1:8">
      <c r="A6" s="20" t="e">
        <f ca="1">#REF!</f>
        <v>#REF!</v>
      </c>
      <c r="F6" s="20" t="s">
        <v>15</v>
      </c>
      <c r="H6" s="26"/>
    </row>
    <row r="7" s="20" customFormat="1" ht="16.5" customHeight="1" spans="1:8">
      <c r="A7" s="27" t="s">
        <v>2</v>
      </c>
      <c r="B7" s="27" t="s">
        <v>3</v>
      </c>
      <c r="C7" s="28" t="s">
        <v>16</v>
      </c>
      <c r="D7" s="28" t="s">
        <v>5</v>
      </c>
      <c r="E7" s="28" t="s">
        <v>6</v>
      </c>
      <c r="F7" s="28" t="s">
        <v>7</v>
      </c>
      <c r="G7" s="28" t="s">
        <v>8</v>
      </c>
      <c r="H7" s="26"/>
    </row>
    <row r="8" s="21" customFormat="1" ht="16.5" customHeight="1" spans="1:8">
      <c r="A8" s="27">
        <v>1</v>
      </c>
      <c r="B8" s="29" t="s">
        <v>440</v>
      </c>
      <c r="C8" s="30" t="e">
        <f ca="1">#REF!</f>
        <v>#REF!</v>
      </c>
      <c r="D8" s="30" t="e">
        <f ca="1">#REF!</f>
        <v>#REF!</v>
      </c>
      <c r="E8" s="30" t="e">
        <f ca="1">#REF!</f>
        <v>#REF!</v>
      </c>
      <c r="F8" s="30" t="e">
        <f ca="1">E8-D8</f>
        <v>#REF!</v>
      </c>
      <c r="G8" s="31" t="e">
        <f ca="1">IF(D8=0," ",IF(F8/D8=0," ",F8/D8))</f>
        <v>#REF!</v>
      </c>
      <c r="H8" s="32"/>
    </row>
    <row r="9" s="22" customFormat="1" ht="16.5" customHeight="1" spans="1:8">
      <c r="A9" s="27">
        <v>2</v>
      </c>
      <c r="B9" s="29" t="s">
        <v>441</v>
      </c>
      <c r="C9" s="33" t="e">
        <f ca="1">#REF!</f>
        <v>#REF!</v>
      </c>
      <c r="D9" s="33" t="e">
        <f ca="1">#REF!</f>
        <v>#REF!</v>
      </c>
      <c r="E9" s="33" t="e">
        <f ca="1">#REF!</f>
        <v>#REF!</v>
      </c>
      <c r="F9" s="30" t="e">
        <f ca="1" t="shared" ref="F9:F21" si="0">E9-D9</f>
        <v>#REF!</v>
      </c>
      <c r="G9" s="31" t="e">
        <f ca="1" t="shared" ref="G9:G23" si="1">IF(D9=0," ",IF(F9/D9=0," ",F9/D9))</f>
        <v>#REF!</v>
      </c>
      <c r="H9" s="34"/>
    </row>
    <row r="10" s="22" customFormat="1" ht="16.5" customHeight="1" spans="1:8">
      <c r="A10" s="27">
        <v>3</v>
      </c>
      <c r="B10" s="29" t="s">
        <v>442</v>
      </c>
      <c r="C10" s="33" t="e">
        <f ca="1">#REF!</f>
        <v>#REF!</v>
      </c>
      <c r="D10" s="33" t="e">
        <f ca="1">#REF!</f>
        <v>#REF!</v>
      </c>
      <c r="E10" s="33" t="e">
        <f ca="1">#REF!</f>
        <v>#REF!</v>
      </c>
      <c r="F10" s="30" t="e">
        <f ca="1" t="shared" si="0"/>
        <v>#REF!</v>
      </c>
      <c r="G10" s="31" t="e">
        <f ca="1" t="shared" si="1"/>
        <v>#REF!</v>
      </c>
      <c r="H10" s="34"/>
    </row>
    <row r="11" s="22" customFormat="1" ht="16.5" customHeight="1" spans="1:8">
      <c r="A11" s="27">
        <v>4</v>
      </c>
      <c r="B11" s="29" t="s">
        <v>443</v>
      </c>
      <c r="C11" s="33" t="e">
        <f ca="1">#REF!</f>
        <v>#REF!</v>
      </c>
      <c r="D11" s="33" t="e">
        <f ca="1">#REF!</f>
        <v>#REF!</v>
      </c>
      <c r="E11" s="33" t="e">
        <f ca="1">#REF!</f>
        <v>#REF!</v>
      </c>
      <c r="F11" s="30" t="e">
        <f ca="1" t="shared" si="0"/>
        <v>#REF!</v>
      </c>
      <c r="G11" s="31" t="e">
        <f ca="1" t="shared" si="1"/>
        <v>#REF!</v>
      </c>
      <c r="H11" s="34"/>
    </row>
    <row r="12" s="22" customFormat="1" ht="16.5" customHeight="1" spans="1:8">
      <c r="A12" s="27">
        <v>5</v>
      </c>
      <c r="B12" s="29" t="s">
        <v>444</v>
      </c>
      <c r="C12" s="33" t="e">
        <f ca="1">#REF!</f>
        <v>#REF!</v>
      </c>
      <c r="D12" s="33" t="e">
        <f ca="1">#REF!</f>
        <v>#REF!</v>
      </c>
      <c r="E12" s="33" t="e">
        <f ca="1">#REF!</f>
        <v>#REF!</v>
      </c>
      <c r="F12" s="30" t="e">
        <f ca="1" t="shared" si="0"/>
        <v>#REF!</v>
      </c>
      <c r="G12" s="31" t="e">
        <f ca="1" t="shared" si="1"/>
        <v>#REF!</v>
      </c>
      <c r="H12" s="34"/>
    </row>
    <row r="13" s="22" customFormat="1" ht="16.5" customHeight="1" spans="1:8">
      <c r="A13" s="27">
        <v>6</v>
      </c>
      <c r="B13" s="29" t="s">
        <v>445</v>
      </c>
      <c r="C13" s="33" t="e">
        <f ca="1">#REF!</f>
        <v>#REF!</v>
      </c>
      <c r="D13" s="33" t="e">
        <f ca="1">#REF!</f>
        <v>#REF!</v>
      </c>
      <c r="E13" s="33" t="e">
        <f ca="1">#REF!</f>
        <v>#REF!</v>
      </c>
      <c r="F13" s="30" t="e">
        <f ca="1" t="shared" si="0"/>
        <v>#REF!</v>
      </c>
      <c r="G13" s="31" t="e">
        <f ca="1" t="shared" si="1"/>
        <v>#REF!</v>
      </c>
      <c r="H13" s="34"/>
    </row>
    <row r="14" s="22" customFormat="1" ht="16.5" customHeight="1" spans="1:8">
      <c r="A14" s="27">
        <v>7</v>
      </c>
      <c r="B14" s="29" t="s">
        <v>446</v>
      </c>
      <c r="C14" s="33" t="e">
        <f ca="1">#REF!</f>
        <v>#REF!</v>
      </c>
      <c r="D14" s="33" t="e">
        <f ca="1">#REF!</f>
        <v>#REF!</v>
      </c>
      <c r="E14" s="33" t="e">
        <f ca="1">#REF!</f>
        <v>#REF!</v>
      </c>
      <c r="F14" s="30" t="e">
        <f ca="1" t="shared" si="0"/>
        <v>#REF!</v>
      </c>
      <c r="G14" s="31" t="e">
        <f ca="1" t="shared" si="1"/>
        <v>#REF!</v>
      </c>
      <c r="H14" s="34"/>
    </row>
    <row r="15" s="22" customFormat="1" ht="16.5" customHeight="1" spans="1:8">
      <c r="A15" s="27">
        <v>8</v>
      </c>
      <c r="B15" s="29" t="s">
        <v>447</v>
      </c>
      <c r="C15" s="33" t="e">
        <f ca="1">#REF!</f>
        <v>#REF!</v>
      </c>
      <c r="D15" s="33" t="e">
        <f ca="1">#REF!</f>
        <v>#REF!</v>
      </c>
      <c r="E15" s="33" t="e">
        <f ca="1">#REF!</f>
        <v>#REF!</v>
      </c>
      <c r="F15" s="30" t="e">
        <f ca="1" t="shared" si="0"/>
        <v>#REF!</v>
      </c>
      <c r="G15" s="31" t="e">
        <f ca="1" t="shared" si="1"/>
        <v>#REF!</v>
      </c>
      <c r="H15" s="34"/>
    </row>
    <row r="16" s="22" customFormat="1" ht="16.5" customHeight="1" spans="1:8">
      <c r="A16" s="27">
        <v>9</v>
      </c>
      <c r="B16" s="29" t="s">
        <v>448</v>
      </c>
      <c r="C16" s="33" t="e">
        <f ca="1">#REF!</f>
        <v>#REF!</v>
      </c>
      <c r="D16" s="33" t="e">
        <f ca="1">#REF!</f>
        <v>#REF!</v>
      </c>
      <c r="E16" s="33" t="e">
        <f ca="1">#REF!</f>
        <v>#REF!</v>
      </c>
      <c r="F16" s="30" t="e">
        <f ca="1" t="shared" si="0"/>
        <v>#REF!</v>
      </c>
      <c r="G16" s="31" t="e">
        <f ca="1" t="shared" si="1"/>
        <v>#REF!</v>
      </c>
      <c r="H16" s="34"/>
    </row>
    <row r="17" s="22" customFormat="1" ht="16.5" customHeight="1" spans="1:8">
      <c r="A17" s="27">
        <v>10</v>
      </c>
      <c r="B17" s="29" t="s">
        <v>449</v>
      </c>
      <c r="C17" s="33" t="e">
        <f ca="1">#REF!</f>
        <v>#REF!</v>
      </c>
      <c r="D17" s="33" t="e">
        <f ca="1">#REF!</f>
        <v>#REF!</v>
      </c>
      <c r="E17" s="33" t="e">
        <f ca="1">#REF!</f>
        <v>#REF!</v>
      </c>
      <c r="F17" s="30" t="e">
        <f ca="1" t="shared" si="0"/>
        <v>#REF!</v>
      </c>
      <c r="G17" s="31" t="e">
        <f ca="1" t="shared" si="1"/>
        <v>#REF!</v>
      </c>
      <c r="H17" s="34"/>
    </row>
    <row r="18" s="22" customFormat="1" ht="16.5" customHeight="1" spans="1:8">
      <c r="A18" s="27">
        <v>11</v>
      </c>
      <c r="B18" s="29" t="s">
        <v>450</v>
      </c>
      <c r="C18" s="33" t="e">
        <f ca="1">#REF!</f>
        <v>#REF!</v>
      </c>
      <c r="D18" s="33" t="e">
        <f ca="1">#REF!</f>
        <v>#REF!</v>
      </c>
      <c r="E18" s="33" t="e">
        <f ca="1">#REF!</f>
        <v>#REF!</v>
      </c>
      <c r="F18" s="30" t="e">
        <f ca="1" t="shared" si="0"/>
        <v>#REF!</v>
      </c>
      <c r="G18" s="31" t="e">
        <f ca="1" t="shared" si="1"/>
        <v>#REF!</v>
      </c>
      <c r="H18" s="34"/>
    </row>
    <row r="19" s="22" customFormat="1" ht="16.5" customHeight="1" spans="1:8">
      <c r="A19" s="27">
        <v>12</v>
      </c>
      <c r="B19" s="29" t="s">
        <v>451</v>
      </c>
      <c r="C19" s="33" t="e">
        <f ca="1">#REF!</f>
        <v>#REF!</v>
      </c>
      <c r="D19" s="33" t="e">
        <f ca="1">#REF!</f>
        <v>#REF!</v>
      </c>
      <c r="E19" s="33" t="e">
        <f ca="1">#REF!</f>
        <v>#REF!</v>
      </c>
      <c r="F19" s="30" t="e">
        <f ca="1" t="shared" si="0"/>
        <v>#REF!</v>
      </c>
      <c r="G19" s="31" t="e">
        <f ca="1" t="shared" si="1"/>
        <v>#REF!</v>
      </c>
      <c r="H19" s="34"/>
    </row>
    <row r="20" s="22" customFormat="1" ht="16.5" customHeight="1" spans="1:8">
      <c r="A20" s="27">
        <v>13</v>
      </c>
      <c r="B20" s="29" t="s">
        <v>452</v>
      </c>
      <c r="C20" s="33" t="e">
        <f ca="1">#REF!</f>
        <v>#REF!</v>
      </c>
      <c r="D20" s="33" t="e">
        <f ca="1">#REF!</f>
        <v>#REF!</v>
      </c>
      <c r="E20" s="33" t="e">
        <f ca="1">#REF!</f>
        <v>#REF!</v>
      </c>
      <c r="F20" s="30" t="e">
        <f ca="1" t="shared" si="0"/>
        <v>#REF!</v>
      </c>
      <c r="G20" s="31" t="e">
        <f ca="1" t="shared" si="1"/>
        <v>#REF!</v>
      </c>
      <c r="H20" s="34"/>
    </row>
    <row r="21" s="22" customFormat="1" ht="16.5" customHeight="1" spans="1:9">
      <c r="A21" s="27">
        <v>14</v>
      </c>
      <c r="B21" s="29" t="s">
        <v>453</v>
      </c>
      <c r="C21" s="33" t="e">
        <f ca="1">#REF!</f>
        <v>#REF!</v>
      </c>
      <c r="D21" s="33" t="e">
        <f ca="1">#REF!</f>
        <v>#REF!</v>
      </c>
      <c r="E21" s="33" t="e">
        <f ca="1">#REF!</f>
        <v>#REF!</v>
      </c>
      <c r="F21" s="30" t="e">
        <f ca="1" t="shared" si="0"/>
        <v>#REF!</v>
      </c>
      <c r="G21" s="31" t="e">
        <f ca="1" t="shared" si="1"/>
        <v>#REF!</v>
      </c>
      <c r="H21" s="35"/>
      <c r="I21" s="35"/>
    </row>
    <row r="22" s="22" customFormat="1" ht="16.5" customHeight="1" spans="1:8">
      <c r="A22" s="27"/>
      <c r="B22" s="29"/>
      <c r="C22" s="33"/>
      <c r="D22" s="33"/>
      <c r="E22" s="33"/>
      <c r="F22" s="33"/>
      <c r="G22" s="31" t="str">
        <f ca="1" t="shared" si="1"/>
        <v> </v>
      </c>
      <c r="H22" s="34"/>
    </row>
    <row r="23" s="22" customFormat="1" ht="16.5" customHeight="1" spans="1:9">
      <c r="A23" s="27"/>
      <c r="B23" s="36" t="s">
        <v>454</v>
      </c>
      <c r="C23" s="33" t="e">
        <f ca="1">SUM(C8:C22)</f>
        <v>#REF!</v>
      </c>
      <c r="D23" s="33" t="e">
        <f ca="1">SUM(D8:D22)</f>
        <v>#REF!</v>
      </c>
      <c r="E23" s="33" t="e">
        <f ca="1">SUM(E8:E22)</f>
        <v>#REF!</v>
      </c>
      <c r="F23" s="33" t="e">
        <f ca="1">SUM(F8:F22)</f>
        <v>#REF!</v>
      </c>
      <c r="G23" s="31" t="e">
        <f ca="1" t="shared" si="1"/>
        <v>#REF!</v>
      </c>
      <c r="H23" s="35"/>
      <c r="I23" s="35"/>
    </row>
    <row r="24" s="20" customFormat="1" spans="1:8">
      <c r="A24" s="26"/>
      <c r="B24" s="26"/>
      <c r="C24" s="26"/>
      <c r="D24" s="26"/>
      <c r="E24" s="26"/>
      <c r="F24" s="26"/>
      <c r="G24" s="26"/>
      <c r="H24" s="26"/>
    </row>
    <row r="25" s="20" customFormat="1" spans="1:8">
      <c r="A25" s="37" t="s">
        <v>434</v>
      </c>
      <c r="D25" s="37" t="s">
        <v>435</v>
      </c>
      <c r="E25" s="37"/>
      <c r="F25" s="38" t="s">
        <v>436</v>
      </c>
      <c r="H25" s="26"/>
    </row>
    <row r="26" s="20" customFormat="1" spans="1:8">
      <c r="A26" s="37"/>
      <c r="D26" s="37"/>
      <c r="E26" s="37"/>
      <c r="F26" s="37"/>
      <c r="H26" s="26"/>
    </row>
    <row r="27" s="20" customFormat="1" spans="1:8">
      <c r="A27" s="37" t="s">
        <v>437</v>
      </c>
      <c r="D27" s="37" t="s">
        <v>438</v>
      </c>
      <c r="E27" s="37"/>
      <c r="F27" s="37"/>
      <c r="H27" s="26"/>
    </row>
    <row r="28" s="20" customFormat="1" spans="8:8">
      <c r="H28" s="26"/>
    </row>
  </sheetData>
  <sheetProtection sheet="1" objects="1" scenarios="1"/>
  <mergeCells count="2">
    <mergeCell ref="B2:G2"/>
    <mergeCell ref="A4:G4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showGridLines="0" topLeftCell="A5" workbookViewId="0">
      <selection activeCell="A22" sqref="A22:IV25"/>
    </sheetView>
  </sheetViews>
  <sheetFormatPr defaultColWidth="9" defaultRowHeight="14.25"/>
  <cols>
    <col min="1" max="1" width="5.625" style="4" customWidth="1"/>
    <col min="2" max="2" width="22.625" style="4" customWidth="1"/>
    <col min="3" max="6" width="18.625" style="4" customWidth="1"/>
    <col min="7" max="7" width="12.625" style="4" customWidth="1"/>
    <col min="8" max="8" width="9.625" style="5" customWidth="1"/>
    <col min="9" max="16384" width="9" style="4"/>
  </cols>
  <sheetData>
    <row r="2" ht="27" spans="1:8">
      <c r="A2" s="6" t="s">
        <v>455</v>
      </c>
      <c r="B2" s="6"/>
      <c r="C2" s="6"/>
      <c r="D2" s="6"/>
      <c r="E2" s="6"/>
      <c r="F2" s="6"/>
      <c r="G2" s="6"/>
      <c r="H2" s="4"/>
    </row>
    <row r="4" s="1" customFormat="1" spans="1:8">
      <c r="A4" s="2" t="e">
        <f ca="1">#REF!</f>
        <v>#REF!</v>
      </c>
      <c r="B4" s="2"/>
      <c r="C4" s="2"/>
      <c r="D4" s="2"/>
      <c r="E4" s="2"/>
      <c r="F4" s="2"/>
      <c r="G4" s="2"/>
      <c r="H4" s="7"/>
    </row>
    <row r="5" s="1" customFormat="1" spans="8:8">
      <c r="H5" s="7"/>
    </row>
    <row r="6" s="1" customFormat="1" spans="1:8">
      <c r="A6" s="1" t="e">
        <f ca="1">#REF!</f>
        <v>#REF!</v>
      </c>
      <c r="G6" s="3" t="s">
        <v>15</v>
      </c>
      <c r="H6" s="7"/>
    </row>
    <row r="7" s="1" customFormat="1" ht="18" customHeight="1" spans="1:8">
      <c r="A7" s="8" t="s">
        <v>2</v>
      </c>
      <c r="B7" s="8" t="s">
        <v>3</v>
      </c>
      <c r="C7" s="9" t="s">
        <v>16</v>
      </c>
      <c r="D7" s="9" t="s">
        <v>5</v>
      </c>
      <c r="E7" s="9" t="s">
        <v>6</v>
      </c>
      <c r="F7" s="9" t="s">
        <v>7</v>
      </c>
      <c r="G7" s="9" t="s">
        <v>8</v>
      </c>
      <c r="H7" s="7"/>
    </row>
    <row r="8" s="2" customFormat="1" ht="18" customHeight="1" spans="1:8">
      <c r="A8" s="8">
        <v>1</v>
      </c>
      <c r="B8" s="10" t="s">
        <v>456</v>
      </c>
      <c r="C8" s="11" t="e">
        <f ca="1">#REF!</f>
        <v>#REF!</v>
      </c>
      <c r="D8" s="11" t="e">
        <f ca="1">#REF!</f>
        <v>#REF!</v>
      </c>
      <c r="E8" s="11" t="e">
        <f ca="1">#REF!</f>
        <v>#REF!</v>
      </c>
      <c r="F8" s="11" t="e">
        <f ca="1">E8-D8</f>
        <v>#REF!</v>
      </c>
      <c r="G8" s="12" t="e">
        <f ca="1">IF(D8=0," ",IF(F8/D8=0," ",F8/D8))</f>
        <v>#REF!</v>
      </c>
      <c r="H8" s="13"/>
    </row>
    <row r="9" s="3" customFormat="1" ht="18" customHeight="1" spans="1:8">
      <c r="A9" s="8">
        <v>2</v>
      </c>
      <c r="B9" s="10" t="s">
        <v>457</v>
      </c>
      <c r="C9" s="14" t="e">
        <f ca="1">#REF!</f>
        <v>#REF!</v>
      </c>
      <c r="D9" s="14" t="e">
        <f ca="1">#REF!</f>
        <v>#REF!</v>
      </c>
      <c r="E9" s="14" t="e">
        <f ca="1">#REF!</f>
        <v>#REF!</v>
      </c>
      <c r="F9" s="11" t="e">
        <f ca="1" t="shared" ref="F9:F20" si="0">E9-D9</f>
        <v>#REF!</v>
      </c>
      <c r="G9" s="12" t="e">
        <f ca="1" t="shared" ref="G9:G21" si="1">IF(D9=0," ",IF(F9/D9=0," ",F9/D9))</f>
        <v>#REF!</v>
      </c>
      <c r="H9" s="15"/>
    </row>
    <row r="10" s="3" customFormat="1" ht="18" customHeight="1" spans="1:8">
      <c r="A10" s="8">
        <v>3</v>
      </c>
      <c r="B10" s="10" t="s">
        <v>458</v>
      </c>
      <c r="C10" s="14" t="e">
        <f ca="1">#REF!</f>
        <v>#REF!</v>
      </c>
      <c r="D10" s="14" t="e">
        <f ca="1">#REF!</f>
        <v>#REF!</v>
      </c>
      <c r="E10" s="14" t="e">
        <f ca="1">#REF!</f>
        <v>#REF!</v>
      </c>
      <c r="F10" s="11" t="e">
        <f ca="1" t="shared" si="0"/>
        <v>#REF!</v>
      </c>
      <c r="G10" s="12" t="e">
        <f ca="1" t="shared" si="1"/>
        <v>#REF!</v>
      </c>
      <c r="H10" s="15"/>
    </row>
    <row r="11" s="3" customFormat="1" ht="18" customHeight="1" spans="1:8">
      <c r="A11" s="8">
        <v>4</v>
      </c>
      <c r="B11" s="10" t="s">
        <v>459</v>
      </c>
      <c r="C11" s="14" t="e">
        <f ca="1">#REF!</f>
        <v>#REF!</v>
      </c>
      <c r="D11" s="14" t="e">
        <f ca="1">#REF!</f>
        <v>#REF!</v>
      </c>
      <c r="E11" s="14" t="e">
        <f ca="1">#REF!</f>
        <v>#REF!</v>
      </c>
      <c r="F11" s="11" t="e">
        <f ca="1" t="shared" si="0"/>
        <v>#REF!</v>
      </c>
      <c r="G11" s="12" t="e">
        <f ca="1" t="shared" si="1"/>
        <v>#REF!</v>
      </c>
      <c r="H11" s="15"/>
    </row>
    <row r="12" s="3" customFormat="1" ht="18" customHeight="1" spans="1:8">
      <c r="A12" s="8">
        <v>5</v>
      </c>
      <c r="B12" s="10" t="s">
        <v>460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1" t="e">
        <f ca="1" t="shared" si="0"/>
        <v>#REF!</v>
      </c>
      <c r="G12" s="12" t="e">
        <f ca="1" t="shared" si="1"/>
        <v>#REF!</v>
      </c>
      <c r="H12" s="15"/>
    </row>
    <row r="13" s="3" customFormat="1" ht="18" customHeight="1" spans="1:8">
      <c r="A13" s="8">
        <v>6</v>
      </c>
      <c r="B13" s="10" t="s">
        <v>461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1" t="e">
        <f ca="1" t="shared" si="0"/>
        <v>#REF!</v>
      </c>
      <c r="G13" s="12" t="e">
        <f ca="1" t="shared" si="1"/>
        <v>#REF!</v>
      </c>
      <c r="H13" s="15"/>
    </row>
    <row r="14" s="3" customFormat="1" ht="18" customHeight="1" spans="1:8">
      <c r="A14" s="8"/>
      <c r="B14" s="10"/>
      <c r="C14" s="14"/>
      <c r="D14" s="14"/>
      <c r="E14" s="14"/>
      <c r="F14" s="11">
        <f ca="1" t="shared" si="0"/>
        <v>0</v>
      </c>
      <c r="G14" s="12" t="str">
        <f ca="1" t="shared" si="1"/>
        <v> </v>
      </c>
      <c r="H14" s="15"/>
    </row>
    <row r="15" s="3" customFormat="1" ht="18" customHeight="1" spans="1:8">
      <c r="A15" s="8"/>
      <c r="B15" s="10"/>
      <c r="C15" s="14"/>
      <c r="D15" s="14"/>
      <c r="E15" s="14"/>
      <c r="F15" s="11">
        <f ca="1" t="shared" si="0"/>
        <v>0</v>
      </c>
      <c r="G15" s="12" t="str">
        <f ca="1" t="shared" si="1"/>
        <v> </v>
      </c>
      <c r="H15" s="15"/>
    </row>
    <row r="16" s="3" customFormat="1" ht="18" customHeight="1" spans="1:8">
      <c r="A16" s="8"/>
      <c r="B16" s="10"/>
      <c r="C16" s="14"/>
      <c r="D16" s="14"/>
      <c r="E16" s="14"/>
      <c r="F16" s="11">
        <f ca="1" t="shared" si="0"/>
        <v>0</v>
      </c>
      <c r="G16" s="12" t="str">
        <f ca="1" t="shared" si="1"/>
        <v> </v>
      </c>
      <c r="H16" s="15"/>
    </row>
    <row r="17" s="3" customFormat="1" ht="18" customHeight="1" spans="1:9">
      <c r="A17" s="8"/>
      <c r="B17" s="10"/>
      <c r="C17" s="14"/>
      <c r="D17" s="14"/>
      <c r="E17" s="14"/>
      <c r="F17" s="11">
        <f ca="1" t="shared" si="0"/>
        <v>0</v>
      </c>
      <c r="G17" s="12" t="str">
        <f ca="1" t="shared" si="1"/>
        <v> </v>
      </c>
      <c r="H17" s="16"/>
      <c r="I17" s="16"/>
    </row>
    <row r="18" s="3" customFormat="1" ht="18" customHeight="1" spans="1:9">
      <c r="A18" s="8"/>
      <c r="B18" s="10"/>
      <c r="C18" s="14"/>
      <c r="D18" s="14"/>
      <c r="E18" s="14"/>
      <c r="F18" s="11">
        <f ca="1" t="shared" si="0"/>
        <v>0</v>
      </c>
      <c r="G18" s="12" t="str">
        <f ca="1" t="shared" si="1"/>
        <v> </v>
      </c>
      <c r="H18" s="16"/>
      <c r="I18" s="16"/>
    </row>
    <row r="19" s="3" customFormat="1" ht="18" customHeight="1" spans="1:9">
      <c r="A19" s="8"/>
      <c r="B19" s="10"/>
      <c r="C19" s="14"/>
      <c r="D19" s="14"/>
      <c r="E19" s="14"/>
      <c r="F19" s="11">
        <f ca="1" t="shared" si="0"/>
        <v>0</v>
      </c>
      <c r="G19" s="12" t="str">
        <f ca="1" t="shared" si="1"/>
        <v> </v>
      </c>
      <c r="H19" s="16"/>
      <c r="I19" s="16"/>
    </row>
    <row r="20" s="3" customFormat="1" ht="18" customHeight="1" spans="1:8">
      <c r="A20" s="8"/>
      <c r="B20" s="10"/>
      <c r="C20" s="14"/>
      <c r="D20" s="14"/>
      <c r="E20" s="14"/>
      <c r="F20" s="11">
        <f ca="1" t="shared" si="0"/>
        <v>0</v>
      </c>
      <c r="G20" s="12" t="str">
        <f ca="1" t="shared" si="1"/>
        <v> </v>
      </c>
      <c r="H20" s="15"/>
    </row>
    <row r="21" s="3" customFormat="1" ht="18" customHeight="1" spans="1:9">
      <c r="A21" s="8"/>
      <c r="B21" s="17" t="s">
        <v>462</v>
      </c>
      <c r="C21" s="14" t="e">
        <f ca="1">SUM(C8:C20)</f>
        <v>#REF!</v>
      </c>
      <c r="D21" s="14" t="e">
        <f ca="1">SUM(D8:D20)</f>
        <v>#REF!</v>
      </c>
      <c r="E21" s="14" t="e">
        <f ca="1">SUM(E8:E20)</f>
        <v>#REF!</v>
      </c>
      <c r="F21" s="14" t="e">
        <f ca="1">SUM(F8:F20)</f>
        <v>#REF!</v>
      </c>
      <c r="G21" s="12" t="e">
        <f ca="1" t="shared" si="1"/>
        <v>#REF!</v>
      </c>
      <c r="H21" s="16"/>
      <c r="I21" s="16"/>
    </row>
    <row r="22" s="1" customFormat="1" spans="1:8">
      <c r="A22" s="7"/>
      <c r="B22" s="7"/>
      <c r="C22" s="7"/>
      <c r="D22" s="7"/>
      <c r="E22" s="7"/>
      <c r="F22" s="7"/>
      <c r="G22" s="7"/>
      <c r="H22" s="7"/>
    </row>
    <row r="23" s="1" customFormat="1" spans="1:8">
      <c r="A23" s="18" t="s">
        <v>434</v>
      </c>
      <c r="D23" s="18" t="s">
        <v>435</v>
      </c>
      <c r="E23" s="18"/>
      <c r="F23" s="19" t="s">
        <v>436</v>
      </c>
      <c r="H23" s="7"/>
    </row>
    <row r="24" s="1" customFormat="1" spans="1:8">
      <c r="A24" s="18"/>
      <c r="D24" s="18"/>
      <c r="E24" s="18"/>
      <c r="F24" s="18"/>
      <c r="H24" s="7"/>
    </row>
    <row r="25" s="1" customFormat="1" spans="1:8">
      <c r="A25" s="18" t="s">
        <v>437</v>
      </c>
      <c r="D25" s="18" t="s">
        <v>438</v>
      </c>
      <c r="E25" s="18"/>
      <c r="F25" s="18"/>
      <c r="H25" s="7"/>
    </row>
  </sheetData>
  <sheetProtection sheet="1" objects="1" scenarios="1"/>
  <mergeCells count="2">
    <mergeCell ref="A2:G2"/>
    <mergeCell ref="A4:G4"/>
  </mergeCells>
  <pageMargins left="0.75" right="0.75" top="1" bottom="1" header="0.5" footer="0.5"/>
  <pageSetup paperSize="9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000000</vt:lpstr>
      <vt:lpstr>短期投资汇总</vt:lpstr>
      <vt:lpstr>存货汇总</vt:lpstr>
      <vt:lpstr>长期投资汇总</vt:lpstr>
      <vt:lpstr>机器设备</vt:lpstr>
      <vt:lpstr>湖北阳新娲石建材工地</vt:lpstr>
      <vt:lpstr>总公司</vt:lpstr>
      <vt:lpstr>广东南雄项目工地</vt:lpstr>
      <vt:lpstr>广东春谭</vt:lpstr>
      <vt:lpstr>四川康定</vt:lpstr>
      <vt:lpstr>辽宁辽塔</vt:lpstr>
      <vt:lpstr>新疆东湖</vt:lpstr>
      <vt:lpstr>贵州忠诚</vt:lpstr>
      <vt:lpstr>湖北阳新娲石</vt:lpstr>
      <vt:lpstr>湖南印山</vt:lpstr>
      <vt:lpstr>江西印山</vt:lpstr>
      <vt:lpstr>南方金属结构分公司</vt:lpstr>
      <vt:lpstr>车辆</vt:lpstr>
      <vt:lpstr>电子设备</vt:lpstr>
      <vt:lpstr>固定资产汇总</vt:lpstr>
      <vt:lpstr>流动负债汇总</vt:lpstr>
      <vt:lpstr>长期负债汇总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四川玉峰会计师事务所    刘加贵</dc:creator>
  <cp:lastModifiedBy>Administrator</cp:lastModifiedBy>
  <dcterms:created xsi:type="dcterms:W3CDTF">1999-11-23T01:42:00Z</dcterms:created>
  <cp:lastPrinted>2017-06-01T11:29:00Z</cp:lastPrinted>
  <dcterms:modified xsi:type="dcterms:W3CDTF">2017-09-18T03:56:51Z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4391504">
    <vt:lpwstr/>
  </property>
  <property fmtid="{D5CDD505-2E9C-101B-9397-08002B2CF9AE}" pid="19" name="IVID25277C0E">
    <vt:lpwstr/>
  </property>
  <property fmtid="{D5CDD505-2E9C-101B-9397-08002B2CF9AE}" pid="20" name="IVID25325311">
    <vt:lpwstr/>
  </property>
  <property fmtid="{D5CDD505-2E9C-101B-9397-08002B2CF9AE}" pid="21" name="IVID2527A430">
    <vt:lpwstr/>
  </property>
  <property fmtid="{D5CDD505-2E9C-101B-9397-08002B2CF9AE}" pid="22" name="IVID222100B2">
    <vt:lpwstr/>
  </property>
  <property fmtid="{D5CDD505-2E9C-101B-9397-08002B2CF9AE}" pid="23" name="IVID235E6F43">
    <vt:lpwstr/>
  </property>
  <property fmtid="{D5CDD505-2E9C-101B-9397-08002B2CF9AE}" pid="24" name="IVID238A6D0D">
    <vt:lpwstr/>
  </property>
  <property fmtid="{D5CDD505-2E9C-101B-9397-08002B2CF9AE}" pid="25" name="IVID2396859B">
    <vt:lpwstr/>
  </property>
  <property fmtid="{D5CDD505-2E9C-101B-9397-08002B2CF9AE}" pid="26" name="IVID268E0BD1">
    <vt:lpwstr/>
  </property>
  <property fmtid="{D5CDD505-2E9C-101B-9397-08002B2CF9AE}" pid="27" name="IVID402316EB">
    <vt:lpwstr/>
  </property>
  <property fmtid="{D5CDD505-2E9C-101B-9397-08002B2CF9AE}" pid="28" name="IVID236E18D4">
    <vt:lpwstr/>
  </property>
  <property fmtid="{D5CDD505-2E9C-101B-9397-08002B2CF9AE}" pid="29" name="IVID263B62E3">
    <vt:lpwstr/>
  </property>
  <property fmtid="{D5CDD505-2E9C-101B-9397-08002B2CF9AE}" pid="30" name="IVID26465EE8">
    <vt:lpwstr/>
  </property>
  <property fmtid="{D5CDD505-2E9C-101B-9397-08002B2CF9AE}" pid="31" name="IVID1A6117FE">
    <vt:lpwstr/>
  </property>
  <property fmtid="{D5CDD505-2E9C-101B-9397-08002B2CF9AE}" pid="32" name="IVID32691DE7">
    <vt:lpwstr/>
  </property>
  <property fmtid="{D5CDD505-2E9C-101B-9397-08002B2CF9AE}" pid="33" name="IVID292C1BD9">
    <vt:lpwstr/>
  </property>
  <property fmtid="{D5CDD505-2E9C-101B-9397-08002B2CF9AE}" pid="34" name="IVID312814F0">
    <vt:lpwstr/>
  </property>
  <property fmtid="{D5CDD505-2E9C-101B-9397-08002B2CF9AE}" pid="35" name="IVID116F0BD0">
    <vt:lpwstr/>
  </property>
  <property fmtid="{D5CDD505-2E9C-101B-9397-08002B2CF9AE}" pid="36" name="IVID27364DB3">
    <vt:lpwstr/>
  </property>
  <property fmtid="{D5CDD505-2E9C-101B-9397-08002B2CF9AE}" pid="37" name="IVID2D2612EC">
    <vt:lpwstr/>
  </property>
  <property fmtid="{D5CDD505-2E9C-101B-9397-08002B2CF9AE}" pid="38" name="IVID18EF1A2B">
    <vt:lpwstr/>
  </property>
  <property fmtid="{D5CDD505-2E9C-101B-9397-08002B2CF9AE}" pid="39" name="IVIDC5D13EF">
    <vt:lpwstr/>
  </property>
  <property fmtid="{D5CDD505-2E9C-101B-9397-08002B2CF9AE}" pid="40" name="IVID346C1601">
    <vt:lpwstr/>
  </property>
  <property fmtid="{D5CDD505-2E9C-101B-9397-08002B2CF9AE}" pid="41" name="IVID3A231AF1">
    <vt:lpwstr/>
  </property>
  <property fmtid="{D5CDD505-2E9C-101B-9397-08002B2CF9AE}" pid="42" name="IVID253A07D5">
    <vt:lpwstr/>
  </property>
  <property fmtid="{D5CDD505-2E9C-101B-9397-08002B2CF9AE}" pid="43" name="IVID2726722A">
    <vt:lpwstr/>
  </property>
  <property fmtid="{D5CDD505-2E9C-101B-9397-08002B2CF9AE}" pid="44" name="IVID27566EE6">
    <vt:lpwstr/>
  </property>
  <property fmtid="{D5CDD505-2E9C-101B-9397-08002B2CF9AE}" pid="45" name="IVID2A1014E7">
    <vt:lpwstr/>
  </property>
  <property fmtid="{D5CDD505-2E9C-101B-9397-08002B2CF9AE}" pid="46" name="IVID288E8282">
    <vt:lpwstr/>
  </property>
  <property fmtid="{D5CDD505-2E9C-101B-9397-08002B2CF9AE}" pid="47" name="IVID3D2816F1">
    <vt:lpwstr/>
  </property>
  <property fmtid="{D5CDD505-2E9C-101B-9397-08002B2CF9AE}" pid="48" name="IVID274881CC">
    <vt:lpwstr/>
  </property>
  <property fmtid="{D5CDD505-2E9C-101B-9397-08002B2CF9AE}" pid="49" name="IVID3B6218F1">
    <vt:lpwstr/>
  </property>
  <property fmtid="{D5CDD505-2E9C-101B-9397-08002B2CF9AE}" pid="50" name="IVID24D97440">
    <vt:lpwstr/>
  </property>
  <property fmtid="{D5CDD505-2E9C-101B-9397-08002B2CF9AE}" pid="51" name="IVID20100030">
    <vt:lpwstr/>
  </property>
  <property fmtid="{D5CDD505-2E9C-101B-9397-08002B2CF9AE}" pid="52" name="IVID16591BCF">
    <vt:lpwstr/>
  </property>
  <property fmtid="{D5CDD505-2E9C-101B-9397-08002B2CF9AE}" pid="53" name="IVID3E651008">
    <vt:lpwstr/>
  </property>
  <property fmtid="{D5CDD505-2E9C-101B-9397-08002B2CF9AE}" pid="54" name="IVID302C130A">
    <vt:lpwstr/>
  </property>
  <property fmtid="{D5CDD505-2E9C-101B-9397-08002B2CF9AE}" pid="55" name="IVIDA7018F6">
    <vt:lpwstr/>
  </property>
  <property fmtid="{D5CDD505-2E9C-101B-9397-08002B2CF9AE}" pid="56" name="IVID383410E9">
    <vt:lpwstr/>
  </property>
  <property fmtid="{D5CDD505-2E9C-101B-9397-08002B2CF9AE}" pid="57" name="IVID3B1912E3">
    <vt:lpwstr/>
  </property>
  <property fmtid="{D5CDD505-2E9C-101B-9397-08002B2CF9AE}" pid="58" name="IVID116E12E3">
    <vt:lpwstr/>
  </property>
  <property fmtid="{D5CDD505-2E9C-101B-9397-08002B2CF9AE}" pid="59" name="IVID1F6512E0">
    <vt:lpwstr/>
  </property>
  <property fmtid="{D5CDD505-2E9C-101B-9397-08002B2CF9AE}" pid="60" name="IVID3C2E10DD">
    <vt:lpwstr/>
  </property>
  <property fmtid="{D5CDD505-2E9C-101B-9397-08002B2CF9AE}" pid="61" name="IVID26281E0A">
    <vt:lpwstr/>
  </property>
  <property fmtid="{D5CDD505-2E9C-101B-9397-08002B2CF9AE}" pid="62" name="IVID211C17D5">
    <vt:lpwstr/>
  </property>
  <property fmtid="{D5CDD505-2E9C-101B-9397-08002B2CF9AE}" pid="63" name="IVID251F1609">
    <vt:lpwstr/>
  </property>
  <property fmtid="{D5CDD505-2E9C-101B-9397-08002B2CF9AE}" pid="64" name="IVID1D6411D8">
    <vt:lpwstr/>
  </property>
  <property fmtid="{D5CDD505-2E9C-101B-9397-08002B2CF9AE}" pid="65" name="IVID10711106">
    <vt:lpwstr/>
  </property>
  <property fmtid="{D5CDD505-2E9C-101B-9397-08002B2CF9AE}" pid="66" name="IVIDA431503">
    <vt:lpwstr/>
  </property>
  <property fmtid="{D5CDD505-2E9C-101B-9397-08002B2CF9AE}" pid="67" name="IVID445217D4">
    <vt:lpwstr/>
  </property>
  <property fmtid="{D5CDD505-2E9C-101B-9397-08002B2CF9AE}" pid="68" name="IVID3DDBBFCD">
    <vt:lpwstr/>
  </property>
  <property fmtid="{D5CDD505-2E9C-101B-9397-08002B2CF9AE}" pid="69" name="IVID273A11EB">
    <vt:lpwstr/>
  </property>
  <property fmtid="{D5CDD505-2E9C-101B-9397-08002B2CF9AE}" pid="70" name="IVID222915F9">
    <vt:lpwstr/>
  </property>
  <property fmtid="{D5CDD505-2E9C-101B-9397-08002B2CF9AE}" pid="71" name="IVIDD0C74049">
    <vt:lpwstr/>
  </property>
  <property fmtid="{D5CDD505-2E9C-101B-9397-08002B2CF9AE}" pid="72" name="KSOProductBuildVer">
    <vt:lpwstr>2052-10.1.0.6749</vt:lpwstr>
  </property>
  <property fmtid="{D5CDD505-2E9C-101B-9397-08002B2CF9AE}" pid="73" name="KSOReadingLayout">
    <vt:bool>true</vt:bool>
  </property>
</Properties>
</file>